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692" windowWidth="15576" windowHeight="9240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таб.3'!$D$2:$D$1397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таб.4'!$A$1:$AQ$57</definedName>
    <definedName name="_xlnm.Print_Area" localSheetId="5">'пояснения таб. 5'!$A$1:$C$41</definedName>
    <definedName name="_xlnm.Print_Area" localSheetId="3">'Финансирование таб.3'!$A$1:$BC$1372</definedName>
  </definedNames>
  <calcPr calcId="152511"/>
</workbook>
</file>

<file path=xl/calcChain.xml><?xml version="1.0" encoding="utf-8"?>
<calcChain xmlns="http://schemas.openxmlformats.org/spreadsheetml/2006/main">
  <c r="AU402" i="13"/>
  <c r="AU164"/>
  <c r="AO36"/>
  <c r="AY1334"/>
  <c r="AT1245" l="1"/>
  <c r="AT1243"/>
  <c r="AU1194"/>
  <c r="AY1166"/>
  <c r="AU1166"/>
  <c r="AT1166"/>
  <c r="I14" l="1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H14"/>
  <c r="E14" s="1"/>
  <c r="E19"/>
  <c r="F19"/>
  <c r="E20"/>
  <c r="F20"/>
  <c r="E21"/>
  <c r="F21"/>
  <c r="F18"/>
  <c r="E18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H21"/>
  <c r="H29" l="1"/>
  <c r="AY199"/>
  <c r="AY444" l="1"/>
  <c r="AY81"/>
  <c r="AY80"/>
  <c r="AY708"/>
  <c r="AY694" l="1"/>
  <c r="AU693"/>
  <c r="AT1229" l="1"/>
  <c r="AT1194"/>
  <c r="AY1064"/>
  <c r="AY1057"/>
  <c r="AT535"/>
  <c r="AT416"/>
  <c r="AT409"/>
  <c r="AT402"/>
  <c r="H797"/>
  <c r="AY743"/>
  <c r="AY715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H240"/>
  <c r="I240"/>
  <c r="J240"/>
  <c r="K240"/>
  <c r="L240"/>
  <c r="M240"/>
  <c r="N240"/>
  <c r="O240"/>
  <c r="O238" s="1"/>
  <c r="P240"/>
  <c r="Q240"/>
  <c r="Q238" s="1"/>
  <c r="R240"/>
  <c r="S240"/>
  <c r="T240"/>
  <c r="U240"/>
  <c r="V240"/>
  <c r="W240"/>
  <c r="X240"/>
  <c r="Y240"/>
  <c r="Z240"/>
  <c r="AA240"/>
  <c r="AB240"/>
  <c r="AC240"/>
  <c r="AD240"/>
  <c r="AE240"/>
  <c r="AE238" s="1"/>
  <c r="AF240"/>
  <c r="AG240"/>
  <c r="AG238" s="1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W238" s="1"/>
  <c r="AX240"/>
  <c r="AY240"/>
  <c r="AZ240"/>
  <c r="BA240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BA239"/>
  <c r="H239"/>
  <c r="J238"/>
  <c r="L238"/>
  <c r="R238"/>
  <c r="T238"/>
  <c r="Z238"/>
  <c r="AB238"/>
  <c r="AH238"/>
  <c r="AJ238"/>
  <c r="AP238"/>
  <c r="AR238"/>
  <c r="AX238"/>
  <c r="AZ238"/>
  <c r="H238"/>
  <c r="K238"/>
  <c r="P238"/>
  <c r="U238"/>
  <c r="X238"/>
  <c r="AA238"/>
  <c r="AF238"/>
  <c r="AK238"/>
  <c r="AN238"/>
  <c r="AQ238"/>
  <c r="AV238"/>
  <c r="BA238"/>
  <c r="N238"/>
  <c r="V238"/>
  <c r="AD238"/>
  <c r="AL238"/>
  <c r="H237"/>
  <c r="F664"/>
  <c r="E664"/>
  <c r="F663"/>
  <c r="E663"/>
  <c r="F662"/>
  <c r="E662"/>
  <c r="F661"/>
  <c r="G661" s="1"/>
  <c r="E661"/>
  <c r="F660"/>
  <c r="E660"/>
  <c r="F659"/>
  <c r="E659"/>
  <c r="BA658"/>
  <c r="AZ658"/>
  <c r="AY658"/>
  <c r="AX658"/>
  <c r="AW658"/>
  <c r="AV658"/>
  <c r="AU658"/>
  <c r="AT658"/>
  <c r="AS658"/>
  <c r="AR658"/>
  <c r="AQ658"/>
  <c r="AP658"/>
  <c r="AO658"/>
  <c r="AN658"/>
  <c r="AM658"/>
  <c r="AL658"/>
  <c r="AK658"/>
  <c r="AJ658"/>
  <c r="AI658"/>
  <c r="AH658"/>
  <c r="AG658"/>
  <c r="AF658"/>
  <c r="AE658"/>
  <c r="AD658"/>
  <c r="AC658"/>
  <c r="AB658"/>
  <c r="AA658"/>
  <c r="Z658"/>
  <c r="Y658"/>
  <c r="X658"/>
  <c r="W658"/>
  <c r="V658"/>
  <c r="U658"/>
  <c r="T658"/>
  <c r="S658"/>
  <c r="R658"/>
  <c r="Q658"/>
  <c r="P658"/>
  <c r="O658"/>
  <c r="N658"/>
  <c r="M658"/>
  <c r="L658"/>
  <c r="K658"/>
  <c r="J658"/>
  <c r="I658"/>
  <c r="H658"/>
  <c r="E658" s="1"/>
  <c r="F658"/>
  <c r="G658" s="1"/>
  <c r="AU238" l="1"/>
  <c r="AT238"/>
  <c r="AY238"/>
  <c r="AS238"/>
  <c r="AO238"/>
  <c r="AM238"/>
  <c r="AI238"/>
  <c r="AC238"/>
  <c r="Y238"/>
  <c r="W238"/>
  <c r="S238"/>
  <c r="M238"/>
  <c r="I238"/>
  <c r="H671"/>
  <c r="AT430"/>
  <c r="AT164"/>
  <c r="AP1187"/>
  <c r="AP1180" l="1"/>
  <c r="AP1175"/>
  <c r="AP1173"/>
  <c r="AP1172"/>
  <c r="AP1149"/>
  <c r="AP1151"/>
  <c r="AP1152"/>
  <c r="H798"/>
  <c r="H796" s="1"/>
  <c r="I798"/>
  <c r="J798"/>
  <c r="K798"/>
  <c r="L798"/>
  <c r="M798"/>
  <c r="N798"/>
  <c r="O798"/>
  <c r="P798"/>
  <c r="Q798"/>
  <c r="R798"/>
  <c r="S798"/>
  <c r="T798"/>
  <c r="U798"/>
  <c r="V798"/>
  <c r="W798"/>
  <c r="X798"/>
  <c r="Y798"/>
  <c r="Z798"/>
  <c r="AA798"/>
  <c r="AB798"/>
  <c r="AC798"/>
  <c r="AD798"/>
  <c r="AE798"/>
  <c r="AF798"/>
  <c r="AG798"/>
  <c r="AH798"/>
  <c r="AI798"/>
  <c r="AJ798"/>
  <c r="AK798"/>
  <c r="AL798"/>
  <c r="AM798"/>
  <c r="AN798"/>
  <c r="AO798"/>
  <c r="AP798"/>
  <c r="AQ798"/>
  <c r="AR798"/>
  <c r="AS798"/>
  <c r="AT798"/>
  <c r="AU798"/>
  <c r="AV798"/>
  <c r="AW798"/>
  <c r="AX798"/>
  <c r="AY798"/>
  <c r="AZ798"/>
  <c r="H799"/>
  <c r="I799"/>
  <c r="J799"/>
  <c r="K799"/>
  <c r="L799"/>
  <c r="M799"/>
  <c r="N799"/>
  <c r="O799"/>
  <c r="P799"/>
  <c r="Q799"/>
  <c r="R799"/>
  <c r="S799"/>
  <c r="T799"/>
  <c r="U799"/>
  <c r="V799"/>
  <c r="W799"/>
  <c r="X799"/>
  <c r="Y799"/>
  <c r="Z799"/>
  <c r="AA799"/>
  <c r="AB799"/>
  <c r="AC799"/>
  <c r="AD799"/>
  <c r="AE799"/>
  <c r="AF799"/>
  <c r="AG799"/>
  <c r="AH799"/>
  <c r="AI799"/>
  <c r="AJ799"/>
  <c r="AK799"/>
  <c r="AL799"/>
  <c r="AM799"/>
  <c r="AN799"/>
  <c r="AO799"/>
  <c r="AP799"/>
  <c r="AQ799"/>
  <c r="AR799"/>
  <c r="AS799"/>
  <c r="AT799"/>
  <c r="AU799"/>
  <c r="AV799"/>
  <c r="AW799"/>
  <c r="AX799"/>
  <c r="AY799"/>
  <c r="AZ799"/>
  <c r="H800"/>
  <c r="I800"/>
  <c r="J800"/>
  <c r="K800"/>
  <c r="L800"/>
  <c r="M800"/>
  <c r="N800"/>
  <c r="O800"/>
  <c r="P800"/>
  <c r="Q800"/>
  <c r="R800"/>
  <c r="S800"/>
  <c r="T800"/>
  <c r="U800"/>
  <c r="V800"/>
  <c r="W800"/>
  <c r="X800"/>
  <c r="Y800"/>
  <c r="Z800"/>
  <c r="AA800"/>
  <c r="AB800"/>
  <c r="AC800"/>
  <c r="AD800"/>
  <c r="AE800"/>
  <c r="AF800"/>
  <c r="AG800"/>
  <c r="AH800"/>
  <c r="AI800"/>
  <c r="AJ800"/>
  <c r="AK800"/>
  <c r="AL800"/>
  <c r="AM800"/>
  <c r="AN800"/>
  <c r="AO800"/>
  <c r="AP800"/>
  <c r="AQ800"/>
  <c r="AR800"/>
  <c r="AS800"/>
  <c r="AT800"/>
  <c r="AU800"/>
  <c r="AV800"/>
  <c r="AW800"/>
  <c r="AX800"/>
  <c r="AY800"/>
  <c r="AZ800"/>
  <c r="H801"/>
  <c r="I801"/>
  <c r="J801"/>
  <c r="K801"/>
  <c r="L801"/>
  <c r="M801"/>
  <c r="N801"/>
  <c r="O801"/>
  <c r="P801"/>
  <c r="Q801"/>
  <c r="R801"/>
  <c r="S801"/>
  <c r="T801"/>
  <c r="U801"/>
  <c r="V801"/>
  <c r="W801"/>
  <c r="X801"/>
  <c r="Y801"/>
  <c r="Z801"/>
  <c r="AA801"/>
  <c r="AB801"/>
  <c r="AC801"/>
  <c r="AD801"/>
  <c r="AE801"/>
  <c r="AF801"/>
  <c r="AG801"/>
  <c r="AH801"/>
  <c r="AI801"/>
  <c r="AJ801"/>
  <c r="AK801"/>
  <c r="AL801"/>
  <c r="AM801"/>
  <c r="AN801"/>
  <c r="AO801"/>
  <c r="AP801"/>
  <c r="AQ801"/>
  <c r="AR801"/>
  <c r="AS801"/>
  <c r="AT801"/>
  <c r="AU801"/>
  <c r="AV801"/>
  <c r="AW801"/>
  <c r="AX801"/>
  <c r="AY801"/>
  <c r="AZ801"/>
  <c r="H802"/>
  <c r="I802"/>
  <c r="J802"/>
  <c r="K802"/>
  <c r="L802"/>
  <c r="M802"/>
  <c r="N802"/>
  <c r="O802"/>
  <c r="P802"/>
  <c r="Q802"/>
  <c r="R802"/>
  <c r="S802"/>
  <c r="T802"/>
  <c r="U802"/>
  <c r="V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M802"/>
  <c r="AN802"/>
  <c r="AO802"/>
  <c r="AP802"/>
  <c r="AQ802"/>
  <c r="AR802"/>
  <c r="AS802"/>
  <c r="AT802"/>
  <c r="AU802"/>
  <c r="AV802"/>
  <c r="AW802"/>
  <c r="AX802"/>
  <c r="AY802"/>
  <c r="AZ802"/>
  <c r="I797"/>
  <c r="J797"/>
  <c r="K797"/>
  <c r="L797"/>
  <c r="M797"/>
  <c r="N797"/>
  <c r="O797"/>
  <c r="P797"/>
  <c r="Q797"/>
  <c r="R797"/>
  <c r="S797"/>
  <c r="T797"/>
  <c r="U797"/>
  <c r="V797"/>
  <c r="W797"/>
  <c r="X797"/>
  <c r="Y797"/>
  <c r="Z797"/>
  <c r="AA797"/>
  <c r="AB797"/>
  <c r="AC797"/>
  <c r="AD797"/>
  <c r="AE797"/>
  <c r="AF797"/>
  <c r="AG797"/>
  <c r="AH797"/>
  <c r="AI797"/>
  <c r="AJ797"/>
  <c r="AK797"/>
  <c r="AL797"/>
  <c r="AM797"/>
  <c r="AN797"/>
  <c r="AO797"/>
  <c r="AP797"/>
  <c r="AQ797"/>
  <c r="AR797"/>
  <c r="AS797"/>
  <c r="AT797"/>
  <c r="AU797"/>
  <c r="AV797"/>
  <c r="AW797"/>
  <c r="AX797"/>
  <c r="AY797"/>
  <c r="AZ797"/>
  <c r="F795"/>
  <c r="E795"/>
  <c r="F794"/>
  <c r="E794"/>
  <c r="F793"/>
  <c r="E793"/>
  <c r="F792"/>
  <c r="E792"/>
  <c r="F791"/>
  <c r="E791"/>
  <c r="F790"/>
  <c r="E790"/>
  <c r="AZ789"/>
  <c r="AY789"/>
  <c r="AW789"/>
  <c r="AV789"/>
  <c r="AU789"/>
  <c r="AT789"/>
  <c r="AR789"/>
  <c r="AQ789"/>
  <c r="AP789"/>
  <c r="AO789"/>
  <c r="AM789"/>
  <c r="AL789"/>
  <c r="AK789"/>
  <c r="AJ789"/>
  <c r="AH789"/>
  <c r="AG789"/>
  <c r="AF789"/>
  <c r="AE789"/>
  <c r="AC789"/>
  <c r="AB789"/>
  <c r="AA789"/>
  <c r="Z789"/>
  <c r="X789"/>
  <c r="W789"/>
  <c r="U789"/>
  <c r="T789"/>
  <c r="R789"/>
  <c r="Q789"/>
  <c r="O789"/>
  <c r="F789" s="1"/>
  <c r="N789"/>
  <c r="H789"/>
  <c r="F788"/>
  <c r="E788"/>
  <c r="F787"/>
  <c r="E787"/>
  <c r="F786"/>
  <c r="E786"/>
  <c r="F785"/>
  <c r="E785"/>
  <c r="F784"/>
  <c r="E784"/>
  <c r="F783"/>
  <c r="E783"/>
  <c r="AZ782"/>
  <c r="AY782"/>
  <c r="AW782"/>
  <c r="AV782"/>
  <c r="AU782"/>
  <c r="AT782"/>
  <c r="AR782"/>
  <c r="AQ782"/>
  <c r="AP782"/>
  <c r="AO782"/>
  <c r="AM782"/>
  <c r="AL782"/>
  <c r="AK782"/>
  <c r="AJ782"/>
  <c r="AH782"/>
  <c r="AG782"/>
  <c r="AF782"/>
  <c r="AE782"/>
  <c r="AC782"/>
  <c r="AB782"/>
  <c r="AA782"/>
  <c r="Z782"/>
  <c r="X782"/>
  <c r="W782"/>
  <c r="U782"/>
  <c r="T782"/>
  <c r="R782"/>
  <c r="Q782"/>
  <c r="O782"/>
  <c r="F782" s="1"/>
  <c r="N782"/>
  <c r="H782"/>
  <c r="E782"/>
  <c r="F781"/>
  <c r="E781"/>
  <c r="F780"/>
  <c r="E780"/>
  <c r="F779"/>
  <c r="E779"/>
  <c r="F778"/>
  <c r="E778"/>
  <c r="F777"/>
  <c r="E777"/>
  <c r="F776"/>
  <c r="E776"/>
  <c r="AZ775"/>
  <c r="AY775"/>
  <c r="AW775"/>
  <c r="AV775"/>
  <c r="AU775"/>
  <c r="AT775"/>
  <c r="AR775"/>
  <c r="AQ775"/>
  <c r="AP775"/>
  <c r="AO775"/>
  <c r="AM775"/>
  <c r="AL775"/>
  <c r="AK775"/>
  <c r="AJ775"/>
  <c r="AH775"/>
  <c r="AG775"/>
  <c r="AF775"/>
  <c r="AE775"/>
  <c r="AC775"/>
  <c r="AB775"/>
  <c r="AA775"/>
  <c r="Z775"/>
  <c r="X775"/>
  <c r="W775"/>
  <c r="U775"/>
  <c r="T775"/>
  <c r="R775"/>
  <c r="Q775"/>
  <c r="O775"/>
  <c r="N775"/>
  <c r="H775"/>
  <c r="F775"/>
  <c r="F774"/>
  <c r="E774"/>
  <c r="F773"/>
  <c r="E773"/>
  <c r="F772"/>
  <c r="E772"/>
  <c r="F771"/>
  <c r="E771"/>
  <c r="F770"/>
  <c r="E770"/>
  <c r="F769"/>
  <c r="E769"/>
  <c r="AZ768"/>
  <c r="F768" s="1"/>
  <c r="AY768"/>
  <c r="AW768"/>
  <c r="AV768"/>
  <c r="AU768"/>
  <c r="AT768"/>
  <c r="AR768"/>
  <c r="AQ768"/>
  <c r="AP768"/>
  <c r="AO768"/>
  <c r="AM768"/>
  <c r="AL768"/>
  <c r="AK768"/>
  <c r="AJ768"/>
  <c r="AH768"/>
  <c r="AG768"/>
  <c r="AF768"/>
  <c r="AE768"/>
  <c r="AC768"/>
  <c r="AB768"/>
  <c r="AA768"/>
  <c r="Z768"/>
  <c r="X768"/>
  <c r="W768"/>
  <c r="U768"/>
  <c r="T768"/>
  <c r="R768"/>
  <c r="Q768"/>
  <c r="O768"/>
  <c r="N768"/>
  <c r="H768"/>
  <c r="F767"/>
  <c r="E767"/>
  <c r="F766"/>
  <c r="E766"/>
  <c r="F765"/>
  <c r="E765"/>
  <c r="F764"/>
  <c r="E764"/>
  <c r="F763"/>
  <c r="E763"/>
  <c r="F762"/>
  <c r="E762"/>
  <c r="AZ761"/>
  <c r="AY761"/>
  <c r="AW761"/>
  <c r="AV761"/>
  <c r="AU761"/>
  <c r="AT761"/>
  <c r="AR761"/>
  <c r="AQ761"/>
  <c r="AP761"/>
  <c r="AO761"/>
  <c r="AM761"/>
  <c r="AL761"/>
  <c r="AK761"/>
  <c r="AJ761"/>
  <c r="AH761"/>
  <c r="AG761"/>
  <c r="AF761"/>
  <c r="AE761"/>
  <c r="AC761"/>
  <c r="AB761"/>
  <c r="AA761"/>
  <c r="Z761"/>
  <c r="X761"/>
  <c r="W761"/>
  <c r="U761"/>
  <c r="T761"/>
  <c r="R761"/>
  <c r="Q761"/>
  <c r="O761"/>
  <c r="N761"/>
  <c r="H761"/>
  <c r="F761"/>
  <c r="F760"/>
  <c r="E760"/>
  <c r="F759"/>
  <c r="E759"/>
  <c r="F758"/>
  <c r="E758"/>
  <c r="F757"/>
  <c r="E757"/>
  <c r="F756"/>
  <c r="E756"/>
  <c r="G756" s="1"/>
  <c r="F755"/>
  <c r="E755"/>
  <c r="AZ754"/>
  <c r="AY754"/>
  <c r="AW754"/>
  <c r="AV754"/>
  <c r="AU754"/>
  <c r="AT754"/>
  <c r="AR754"/>
  <c r="AQ754"/>
  <c r="AP754"/>
  <c r="AO754"/>
  <c r="AM754"/>
  <c r="AL754"/>
  <c r="AK754"/>
  <c r="AJ754"/>
  <c r="AH754"/>
  <c r="AG754"/>
  <c r="AF754"/>
  <c r="AE754"/>
  <c r="AC754"/>
  <c r="AB754"/>
  <c r="AA754"/>
  <c r="Z754"/>
  <c r="X754"/>
  <c r="W754"/>
  <c r="U754"/>
  <c r="T754"/>
  <c r="R754"/>
  <c r="Q754"/>
  <c r="O754"/>
  <c r="N754"/>
  <c r="E754" s="1"/>
  <c r="H754"/>
  <c r="F754"/>
  <c r="F753"/>
  <c r="E753"/>
  <c r="F752"/>
  <c r="E752"/>
  <c r="F751"/>
  <c r="E751"/>
  <c r="F750"/>
  <c r="E750"/>
  <c r="F749"/>
  <c r="E749"/>
  <c r="F748"/>
  <c r="E748"/>
  <c r="AZ747"/>
  <c r="AY747"/>
  <c r="AW747"/>
  <c r="AV747"/>
  <c r="AU747"/>
  <c r="AT747"/>
  <c r="AR747"/>
  <c r="AQ747"/>
  <c r="AP747"/>
  <c r="AO747"/>
  <c r="AM747"/>
  <c r="AL747"/>
  <c r="AK747"/>
  <c r="AJ747"/>
  <c r="AH747"/>
  <c r="AG747"/>
  <c r="AF747"/>
  <c r="AE747"/>
  <c r="AC747"/>
  <c r="AB747"/>
  <c r="AA747"/>
  <c r="Z747"/>
  <c r="X747"/>
  <c r="W747"/>
  <c r="U747"/>
  <c r="T747"/>
  <c r="R747"/>
  <c r="Q747"/>
  <c r="O747"/>
  <c r="F747" s="1"/>
  <c r="N747"/>
  <c r="H747"/>
  <c r="E747"/>
  <c r="E789" l="1"/>
  <c r="G789" s="1"/>
  <c r="G791"/>
  <c r="G782"/>
  <c r="E761"/>
  <c r="G761" s="1"/>
  <c r="E768"/>
  <c r="E775"/>
  <c r="G775" s="1"/>
  <c r="G777"/>
  <c r="G784"/>
  <c r="G754"/>
  <c r="G763"/>
  <c r="G770"/>
  <c r="G768"/>
  <c r="G747"/>
  <c r="G749"/>
  <c r="AP701"/>
  <c r="AT693"/>
  <c r="AO1154" l="1"/>
  <c r="C19" i="11" l="1"/>
  <c r="C18"/>
  <c r="AK1215" i="13"/>
  <c r="AJ1215"/>
  <c r="AO1175"/>
  <c r="AO1172"/>
  <c r="AO115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Z38"/>
  <c r="BA38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P36"/>
  <c r="AQ36"/>
  <c r="AR36"/>
  <c r="AS36"/>
  <c r="AT36"/>
  <c r="AU36"/>
  <c r="AV36"/>
  <c r="AW36"/>
  <c r="AX36"/>
  <c r="AY36"/>
  <c r="AZ36"/>
  <c r="BA36"/>
  <c r="H36"/>
  <c r="AK1201"/>
  <c r="AJ1201"/>
  <c r="AO1200"/>
  <c r="AO1199"/>
  <c r="AO1187"/>
  <c r="AO1180"/>
  <c r="F657" l="1"/>
  <c r="E657"/>
  <c r="F656"/>
  <c r="E656"/>
  <c r="F655"/>
  <c r="E655"/>
  <c r="F654"/>
  <c r="E654"/>
  <c r="F653"/>
  <c r="E653"/>
  <c r="F652"/>
  <c r="E652"/>
  <c r="BA651"/>
  <c r="AZ651"/>
  <c r="AY651"/>
  <c r="AX651"/>
  <c r="AW651"/>
  <c r="AV651"/>
  <c r="AU651"/>
  <c r="AT651"/>
  <c r="AS651"/>
  <c r="AR651"/>
  <c r="AQ651"/>
  <c r="AP651"/>
  <c r="AO651"/>
  <c r="AN651"/>
  <c r="AM651"/>
  <c r="AL651"/>
  <c r="AK651"/>
  <c r="AJ651"/>
  <c r="AI651"/>
  <c r="AH651"/>
  <c r="AG651"/>
  <c r="AF651"/>
  <c r="AE651"/>
  <c r="AD651"/>
  <c r="AC651"/>
  <c r="AB651"/>
  <c r="AA651"/>
  <c r="Z651"/>
  <c r="Y651"/>
  <c r="X651"/>
  <c r="W651"/>
  <c r="V651"/>
  <c r="U651"/>
  <c r="T651"/>
  <c r="S651"/>
  <c r="R651"/>
  <c r="Q651"/>
  <c r="P651"/>
  <c r="O651"/>
  <c r="N651"/>
  <c r="M651"/>
  <c r="L651"/>
  <c r="K651"/>
  <c r="J651"/>
  <c r="I651"/>
  <c r="H651"/>
  <c r="F650"/>
  <c r="E650"/>
  <c r="F649"/>
  <c r="E649"/>
  <c r="F648"/>
  <c r="E648"/>
  <c r="F647"/>
  <c r="E647"/>
  <c r="F646"/>
  <c r="E646"/>
  <c r="F645"/>
  <c r="E645"/>
  <c r="BA644"/>
  <c r="AZ644"/>
  <c r="AY644"/>
  <c r="AX644"/>
  <c r="AW644"/>
  <c r="AV644"/>
  <c r="AU644"/>
  <c r="AT644"/>
  <c r="AS644"/>
  <c r="AR644"/>
  <c r="AQ644"/>
  <c r="AP644"/>
  <c r="AO644"/>
  <c r="AN644"/>
  <c r="AM644"/>
  <c r="AL644"/>
  <c r="AK644"/>
  <c r="AJ644"/>
  <c r="AI644"/>
  <c r="AH644"/>
  <c r="AG644"/>
  <c r="AF644"/>
  <c r="AE644"/>
  <c r="AD644"/>
  <c r="AC644"/>
  <c r="AB644"/>
  <c r="AA644"/>
  <c r="Z644"/>
  <c r="Y644"/>
  <c r="X644"/>
  <c r="W644"/>
  <c r="V644"/>
  <c r="U644"/>
  <c r="T644"/>
  <c r="S644"/>
  <c r="R644"/>
  <c r="Q644"/>
  <c r="P644"/>
  <c r="O644"/>
  <c r="N644"/>
  <c r="M644"/>
  <c r="L644"/>
  <c r="F644" s="1"/>
  <c r="K644"/>
  <c r="J644"/>
  <c r="I644"/>
  <c r="H644"/>
  <c r="E644" s="1"/>
  <c r="F643"/>
  <c r="E643"/>
  <c r="F642"/>
  <c r="E642"/>
  <c r="F641"/>
  <c r="E641"/>
  <c r="F640"/>
  <c r="E640"/>
  <c r="F639"/>
  <c r="E639"/>
  <c r="F638"/>
  <c r="E638"/>
  <c r="BA637"/>
  <c r="AZ637"/>
  <c r="AY637"/>
  <c r="AX637"/>
  <c r="AW637"/>
  <c r="AV637"/>
  <c r="AU637"/>
  <c r="AT637"/>
  <c r="AS637"/>
  <c r="AR637"/>
  <c r="AQ637"/>
  <c r="AP637"/>
  <c r="AO637"/>
  <c r="AN637"/>
  <c r="AM637"/>
  <c r="AL637"/>
  <c r="AK637"/>
  <c r="AJ637"/>
  <c r="AI637"/>
  <c r="AH637"/>
  <c r="AG637"/>
  <c r="AF637"/>
  <c r="AE637"/>
  <c r="AD637"/>
  <c r="AC637"/>
  <c r="AB637"/>
  <c r="AA637"/>
  <c r="Z637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F637" s="1"/>
  <c r="H637"/>
  <c r="F230"/>
  <c r="E230"/>
  <c r="F229"/>
  <c r="E229"/>
  <c r="F228"/>
  <c r="E228"/>
  <c r="F227"/>
  <c r="E227"/>
  <c r="F226"/>
  <c r="E226"/>
  <c r="F225"/>
  <c r="E225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F224"/>
  <c r="F223"/>
  <c r="E223"/>
  <c r="F222"/>
  <c r="E222"/>
  <c r="F221"/>
  <c r="E221"/>
  <c r="F220"/>
  <c r="E220"/>
  <c r="F219"/>
  <c r="E219"/>
  <c r="F218"/>
  <c r="E218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F217" l="1"/>
  <c r="E217"/>
  <c r="E651"/>
  <c r="E637"/>
  <c r="G637" s="1"/>
  <c r="G647"/>
  <c r="E224"/>
  <c r="F651"/>
  <c r="G651" s="1"/>
  <c r="H670"/>
  <c r="G640"/>
  <c r="G654"/>
  <c r="G644"/>
  <c r="G227"/>
  <c r="G224"/>
  <c r="G217"/>
  <c r="G220"/>
  <c r="AK395"/>
  <c r="AK381"/>
  <c r="AK318"/>
  <c r="AK304"/>
  <c r="AK290"/>
  <c r="AK276"/>
  <c r="AK269"/>
  <c r="AO701" l="1"/>
  <c r="AJ318" l="1"/>
  <c r="AJ304"/>
  <c r="AJ290"/>
  <c r="AJ276"/>
  <c r="AJ269"/>
  <c r="E577"/>
  <c r="AF1107"/>
  <c r="AE1107"/>
  <c r="AF325"/>
  <c r="AF311"/>
  <c r="H1130"/>
  <c r="I1130"/>
  <c r="J1130"/>
  <c r="K1130"/>
  <c r="L1130"/>
  <c r="M1130"/>
  <c r="N1130"/>
  <c r="O1130"/>
  <c r="P1130"/>
  <c r="Q1130"/>
  <c r="R1130"/>
  <c r="S1130"/>
  <c r="T1130"/>
  <c r="U1130"/>
  <c r="V1130"/>
  <c r="W1130"/>
  <c r="X1130"/>
  <c r="Y1130"/>
  <c r="Z1130"/>
  <c r="AA1130"/>
  <c r="AB1130"/>
  <c r="AC1130"/>
  <c r="AD1130"/>
  <c r="AE1130"/>
  <c r="AF1130"/>
  <c r="AG1130"/>
  <c r="AH1130"/>
  <c r="AI1130"/>
  <c r="AJ1130"/>
  <c r="AK1130"/>
  <c r="AL1130"/>
  <c r="AM1130"/>
  <c r="AN1130"/>
  <c r="AO1130"/>
  <c r="AP1130"/>
  <c r="AQ1130"/>
  <c r="AR1130"/>
  <c r="AS1130"/>
  <c r="AT1130"/>
  <c r="AU1130"/>
  <c r="AV1130"/>
  <c r="AW1130"/>
  <c r="AX1130"/>
  <c r="AY1130"/>
  <c r="AZ1130"/>
  <c r="BA1130"/>
  <c r="H1131"/>
  <c r="I1131"/>
  <c r="J1131"/>
  <c r="K1131"/>
  <c r="L1131"/>
  <c r="M1131"/>
  <c r="N1131"/>
  <c r="O1131"/>
  <c r="P1131"/>
  <c r="Q1131"/>
  <c r="R1131"/>
  <c r="S1131"/>
  <c r="T1131"/>
  <c r="U1131"/>
  <c r="V1131"/>
  <c r="W1131"/>
  <c r="X1131"/>
  <c r="Y1131"/>
  <c r="AB1131"/>
  <c r="AC1131"/>
  <c r="AD1131"/>
  <c r="AE1131"/>
  <c r="AF1131"/>
  <c r="AG1131"/>
  <c r="AH1131"/>
  <c r="AI1131"/>
  <c r="AJ1131"/>
  <c r="AK1131"/>
  <c r="AL1131"/>
  <c r="AM1131"/>
  <c r="AN1131"/>
  <c r="AO1131"/>
  <c r="AP1131"/>
  <c r="AQ1131"/>
  <c r="AR1131"/>
  <c r="AS1131"/>
  <c r="AT1131"/>
  <c r="AU1131"/>
  <c r="AV1131"/>
  <c r="AW1131"/>
  <c r="AX1131"/>
  <c r="AY1131"/>
  <c r="AZ1131"/>
  <c r="BA1131"/>
  <c r="H1132"/>
  <c r="I1132"/>
  <c r="J1132"/>
  <c r="K1132"/>
  <c r="L1132"/>
  <c r="M1132"/>
  <c r="N1132"/>
  <c r="O1132"/>
  <c r="P1132"/>
  <c r="Q1132"/>
  <c r="R1132"/>
  <c r="S1132"/>
  <c r="T1132"/>
  <c r="U1132"/>
  <c r="V1132"/>
  <c r="W1132"/>
  <c r="X1132"/>
  <c r="Y1132"/>
  <c r="Z1132"/>
  <c r="AA1132"/>
  <c r="AB1132"/>
  <c r="AC1132"/>
  <c r="AD1132"/>
  <c r="AE1132"/>
  <c r="AF1132"/>
  <c r="AG1132"/>
  <c r="AH1132"/>
  <c r="AI1132"/>
  <c r="AJ1132"/>
  <c r="AK1132"/>
  <c r="AL1132"/>
  <c r="AM1132"/>
  <c r="AN1132"/>
  <c r="AO1132"/>
  <c r="AP1132"/>
  <c r="AQ1132"/>
  <c r="AR1132"/>
  <c r="AS1132"/>
  <c r="AT1132"/>
  <c r="AU1132"/>
  <c r="AV1132"/>
  <c r="AW1132"/>
  <c r="AX1132"/>
  <c r="AY1132"/>
  <c r="AZ1132"/>
  <c r="BA1132"/>
  <c r="H1133"/>
  <c r="I1133"/>
  <c r="J1133"/>
  <c r="K1133"/>
  <c r="L1133"/>
  <c r="M1133"/>
  <c r="N1133"/>
  <c r="O1133"/>
  <c r="P1133"/>
  <c r="Q1133"/>
  <c r="R1133"/>
  <c r="S1133"/>
  <c r="T1133"/>
  <c r="U1133"/>
  <c r="V1133"/>
  <c r="W1133"/>
  <c r="X1133"/>
  <c r="Y1133"/>
  <c r="Z1133"/>
  <c r="AA1133"/>
  <c r="AB1133"/>
  <c r="AC1133"/>
  <c r="AD1133"/>
  <c r="AE1133"/>
  <c r="AF1133"/>
  <c r="AG1133"/>
  <c r="AH1133"/>
  <c r="AI1133"/>
  <c r="AJ1133"/>
  <c r="AK1133"/>
  <c r="AL1133"/>
  <c r="AM1133"/>
  <c r="AN1133"/>
  <c r="AO1133"/>
  <c r="AP1133"/>
  <c r="AQ1133"/>
  <c r="AR1133"/>
  <c r="AS1133"/>
  <c r="AT1133"/>
  <c r="AU1133"/>
  <c r="AV1133"/>
  <c r="AW1133"/>
  <c r="AX1133"/>
  <c r="AY1133"/>
  <c r="AZ1133"/>
  <c r="BA1133"/>
  <c r="I1129"/>
  <c r="J1129"/>
  <c r="K1129"/>
  <c r="L1129"/>
  <c r="M1129"/>
  <c r="N1129"/>
  <c r="O1129"/>
  <c r="P1129"/>
  <c r="Q1129"/>
  <c r="R1129"/>
  <c r="S1129"/>
  <c r="T1129"/>
  <c r="U1129"/>
  <c r="V1129"/>
  <c r="W1129"/>
  <c r="X1129"/>
  <c r="Y1129"/>
  <c r="Z1129"/>
  <c r="AA1129"/>
  <c r="AB1129"/>
  <c r="AC1129"/>
  <c r="AD1129"/>
  <c r="AE1129"/>
  <c r="AF1129"/>
  <c r="AG1129"/>
  <c r="AH1129"/>
  <c r="AI1129"/>
  <c r="AJ1129"/>
  <c r="AK1129"/>
  <c r="AL1129"/>
  <c r="AM1129"/>
  <c r="AN1129"/>
  <c r="AO1129"/>
  <c r="AP1129"/>
  <c r="AQ1129"/>
  <c r="AR1129"/>
  <c r="AS1129"/>
  <c r="AT1129"/>
  <c r="AU1129"/>
  <c r="AV1129"/>
  <c r="AW1129"/>
  <c r="AX1129"/>
  <c r="AY1129"/>
  <c r="AZ1129"/>
  <c r="BA1129"/>
  <c r="H1129"/>
  <c r="F1351"/>
  <c r="E1351"/>
  <c r="F1350"/>
  <c r="E1350"/>
  <c r="F1349"/>
  <c r="E1349"/>
  <c r="F1348"/>
  <c r="E1348"/>
  <c r="F1347"/>
  <c r="E1347"/>
  <c r="F1346"/>
  <c r="E1346"/>
  <c r="AZ1345"/>
  <c r="AY1345"/>
  <c r="AW1345"/>
  <c r="AV1345"/>
  <c r="AU1345"/>
  <c r="AT1345"/>
  <c r="AR1345"/>
  <c r="AQ1345"/>
  <c r="AP1345"/>
  <c r="AO1345"/>
  <c r="AM1345"/>
  <c r="AL1345"/>
  <c r="AK1345"/>
  <c r="AJ1345"/>
  <c r="AH1345"/>
  <c r="AG1345"/>
  <c r="AF1345"/>
  <c r="AE1345"/>
  <c r="AC1345"/>
  <c r="AB1345"/>
  <c r="AA1345"/>
  <c r="Z1345"/>
  <c r="X1345"/>
  <c r="W1345"/>
  <c r="U1345"/>
  <c r="T1345"/>
  <c r="R1345"/>
  <c r="Q1345"/>
  <c r="O1345"/>
  <c r="N1345"/>
  <c r="L1345"/>
  <c r="K1345"/>
  <c r="I1345"/>
  <c r="H1345"/>
  <c r="F1345"/>
  <c r="E1345"/>
  <c r="F1344"/>
  <c r="E1344"/>
  <c r="F1343"/>
  <c r="E1343"/>
  <c r="F1342"/>
  <c r="E1342"/>
  <c r="F1341"/>
  <c r="E1341"/>
  <c r="F1340"/>
  <c r="E1340"/>
  <c r="F1339"/>
  <c r="E1339"/>
  <c r="AZ1338"/>
  <c r="AY1338"/>
  <c r="AW1338"/>
  <c r="AV1338"/>
  <c r="AU1338"/>
  <c r="AT1338"/>
  <c r="AR1338"/>
  <c r="AQ1338"/>
  <c r="AP1338"/>
  <c r="AO1338"/>
  <c r="AM1338"/>
  <c r="AL1338"/>
  <c r="AK1338"/>
  <c r="AJ1338"/>
  <c r="AH1338"/>
  <c r="AG1338"/>
  <c r="AF1338"/>
  <c r="AE1338"/>
  <c r="AC1338"/>
  <c r="AB1338"/>
  <c r="AA1338"/>
  <c r="Z1338"/>
  <c r="X1338"/>
  <c r="W1338"/>
  <c r="U1338"/>
  <c r="T1338"/>
  <c r="R1338"/>
  <c r="Q1338"/>
  <c r="O1338"/>
  <c r="N1338"/>
  <c r="L1338"/>
  <c r="K1338"/>
  <c r="I1338"/>
  <c r="H1338"/>
  <c r="F1338"/>
  <c r="E1338"/>
  <c r="F1337"/>
  <c r="E1337"/>
  <c r="F1336"/>
  <c r="E1336"/>
  <c r="F1335"/>
  <c r="E1335"/>
  <c r="F1334"/>
  <c r="E1334"/>
  <c r="F1333"/>
  <c r="E1333"/>
  <c r="F1332"/>
  <c r="E1332"/>
  <c r="AZ1331"/>
  <c r="AY1331"/>
  <c r="AW1331"/>
  <c r="AV1331"/>
  <c r="AU1331"/>
  <c r="AT1331"/>
  <c r="AR1331"/>
  <c r="AQ1331"/>
  <c r="AP1331"/>
  <c r="AO1331"/>
  <c r="AM1331"/>
  <c r="AL1331"/>
  <c r="AK1331"/>
  <c r="AJ1331"/>
  <c r="AH1331"/>
  <c r="AG1331"/>
  <c r="AF1331"/>
  <c r="AE1331"/>
  <c r="AC1331"/>
  <c r="AB1331"/>
  <c r="AA1331"/>
  <c r="Z1331"/>
  <c r="X1331"/>
  <c r="W1331"/>
  <c r="U1331"/>
  <c r="T1331"/>
  <c r="R1331"/>
  <c r="Q1331"/>
  <c r="O1331"/>
  <c r="N1331"/>
  <c r="L1331"/>
  <c r="K1331"/>
  <c r="I1331"/>
  <c r="H1331"/>
  <c r="F1331"/>
  <c r="E1331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AY178"/>
  <c r="H1128" l="1"/>
  <c r="AF451" l="1"/>
  <c r="AJ395" l="1"/>
  <c r="AJ381"/>
  <c r="AF360"/>
  <c r="AF346"/>
  <c r="AF332"/>
  <c r="AF870"/>
  <c r="AF828"/>
  <c r="AA1250" l="1"/>
  <c r="AA1131" s="1"/>
  <c r="Z1250"/>
  <c r="Z1131" s="1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H35"/>
  <c r="F636"/>
  <c r="E636"/>
  <c r="F635"/>
  <c r="E635"/>
  <c r="F634"/>
  <c r="E634"/>
  <c r="F633"/>
  <c r="E633"/>
  <c r="F632"/>
  <c r="E632"/>
  <c r="F631"/>
  <c r="E631"/>
  <c r="BA630"/>
  <c r="AZ630"/>
  <c r="AY630"/>
  <c r="AX630"/>
  <c r="AW630"/>
  <c r="AV630"/>
  <c r="AU630"/>
  <c r="AT630"/>
  <c r="AS630"/>
  <c r="AR630"/>
  <c r="AQ630"/>
  <c r="AP630"/>
  <c r="AO630"/>
  <c r="AN630"/>
  <c r="AM630"/>
  <c r="AL630"/>
  <c r="AK630"/>
  <c r="AJ630"/>
  <c r="AI630"/>
  <c r="AH630"/>
  <c r="AG630"/>
  <c r="AF630"/>
  <c r="AE630"/>
  <c r="AD630"/>
  <c r="AC630"/>
  <c r="AB630"/>
  <c r="AA630"/>
  <c r="Z630"/>
  <c r="Y630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F629"/>
  <c r="E629"/>
  <c r="F628"/>
  <c r="E628"/>
  <c r="F627"/>
  <c r="E627"/>
  <c r="F626"/>
  <c r="E626"/>
  <c r="F625"/>
  <c r="E625"/>
  <c r="F624"/>
  <c r="E624"/>
  <c r="BA623"/>
  <c r="AZ623"/>
  <c r="AY623"/>
  <c r="AX623"/>
  <c r="AW623"/>
  <c r="AV623"/>
  <c r="AU623"/>
  <c r="AT623"/>
  <c r="AS623"/>
  <c r="AR623"/>
  <c r="AQ623"/>
  <c r="AP623"/>
  <c r="AO623"/>
  <c r="AN623"/>
  <c r="AM623"/>
  <c r="AL623"/>
  <c r="AK623"/>
  <c r="AJ623"/>
  <c r="AI623"/>
  <c r="AH623"/>
  <c r="AG623"/>
  <c r="AF623"/>
  <c r="AE623"/>
  <c r="AD623"/>
  <c r="AC623"/>
  <c r="AB623"/>
  <c r="AA623"/>
  <c r="Z623"/>
  <c r="Y623"/>
  <c r="X623"/>
  <c r="W623"/>
  <c r="V623"/>
  <c r="U623"/>
  <c r="T623"/>
  <c r="S623"/>
  <c r="R623"/>
  <c r="Q623"/>
  <c r="P623"/>
  <c r="O623"/>
  <c r="N623"/>
  <c r="M623"/>
  <c r="L623"/>
  <c r="K623"/>
  <c r="J623"/>
  <c r="I623"/>
  <c r="H623"/>
  <c r="F622"/>
  <c r="E622"/>
  <c r="F621"/>
  <c r="E621"/>
  <c r="F620"/>
  <c r="E620"/>
  <c r="F619"/>
  <c r="E619"/>
  <c r="F618"/>
  <c r="E618"/>
  <c r="F617"/>
  <c r="E617"/>
  <c r="BA616"/>
  <c r="AZ616"/>
  <c r="AY616"/>
  <c r="AX616"/>
  <c r="AW616"/>
  <c r="AV616"/>
  <c r="AU616"/>
  <c r="AT616"/>
  <c r="AS616"/>
  <c r="AR616"/>
  <c r="AQ616"/>
  <c r="AP616"/>
  <c r="AO616"/>
  <c r="AN616"/>
  <c r="AM616"/>
  <c r="AL616"/>
  <c r="AK616"/>
  <c r="AJ616"/>
  <c r="AI616"/>
  <c r="AH616"/>
  <c r="AG616"/>
  <c r="AF616"/>
  <c r="AE616"/>
  <c r="AD616"/>
  <c r="AC616"/>
  <c r="AB616"/>
  <c r="AA616"/>
  <c r="Z616"/>
  <c r="Y616"/>
  <c r="X616"/>
  <c r="W616"/>
  <c r="V616"/>
  <c r="U616"/>
  <c r="T616"/>
  <c r="S616"/>
  <c r="R616"/>
  <c r="Q616"/>
  <c r="P616"/>
  <c r="O616"/>
  <c r="N616"/>
  <c r="M616"/>
  <c r="L616"/>
  <c r="K616"/>
  <c r="J616"/>
  <c r="I616"/>
  <c r="H616"/>
  <c r="E616" s="1"/>
  <c r="F216"/>
  <c r="E216"/>
  <c r="F215"/>
  <c r="E215"/>
  <c r="F214"/>
  <c r="E214"/>
  <c r="F213"/>
  <c r="E213"/>
  <c r="F212"/>
  <c r="E212"/>
  <c r="F211"/>
  <c r="E211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F210" s="1"/>
  <c r="K210"/>
  <c r="J210"/>
  <c r="I210"/>
  <c r="H210"/>
  <c r="F209"/>
  <c r="E209"/>
  <c r="F208"/>
  <c r="E208"/>
  <c r="F207"/>
  <c r="E207"/>
  <c r="F206"/>
  <c r="E206"/>
  <c r="F205"/>
  <c r="E205"/>
  <c r="F204"/>
  <c r="E204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F202"/>
  <c r="E202"/>
  <c r="F201"/>
  <c r="E201"/>
  <c r="F200"/>
  <c r="E200"/>
  <c r="F199"/>
  <c r="E199"/>
  <c r="F198"/>
  <c r="E198"/>
  <c r="F197"/>
  <c r="E197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E196" s="1"/>
  <c r="J196"/>
  <c r="I196"/>
  <c r="F196" s="1"/>
  <c r="H196"/>
  <c r="E203" l="1"/>
  <c r="E630"/>
  <c r="F203"/>
  <c r="E210"/>
  <c r="F616"/>
  <c r="G619"/>
  <c r="E623"/>
  <c r="F623"/>
  <c r="G626"/>
  <c r="F630"/>
  <c r="G633"/>
  <c r="G630"/>
  <c r="G616"/>
  <c r="G206"/>
  <c r="G213"/>
  <c r="G210"/>
  <c r="G203"/>
  <c r="G196"/>
  <c r="G199"/>
  <c r="H235"/>
  <c r="F195"/>
  <c r="E195"/>
  <c r="F194"/>
  <c r="E194"/>
  <c r="F193"/>
  <c r="E193"/>
  <c r="F192"/>
  <c r="E192"/>
  <c r="F191"/>
  <c r="E191"/>
  <c r="F190"/>
  <c r="E190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F189" s="1"/>
  <c r="K189"/>
  <c r="J189"/>
  <c r="I189"/>
  <c r="H189"/>
  <c r="E189" s="1"/>
  <c r="F188"/>
  <c r="E188"/>
  <c r="F187"/>
  <c r="E187"/>
  <c r="F186"/>
  <c r="E186"/>
  <c r="F185"/>
  <c r="E185"/>
  <c r="F184"/>
  <c r="E184"/>
  <c r="F183"/>
  <c r="E183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F182"/>
  <c r="F181"/>
  <c r="E181"/>
  <c r="F180"/>
  <c r="E180"/>
  <c r="F179"/>
  <c r="E179"/>
  <c r="F178"/>
  <c r="E178"/>
  <c r="F177"/>
  <c r="E177"/>
  <c r="F176"/>
  <c r="E176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E175" s="1"/>
  <c r="F175" l="1"/>
  <c r="G623"/>
  <c r="E182"/>
  <c r="G185"/>
  <c r="G182"/>
  <c r="G178"/>
  <c r="G189"/>
  <c r="G192"/>
  <c r="G175"/>
  <c r="AE332"/>
  <c r="AE325"/>
  <c r="AE311"/>
  <c r="AA283"/>
  <c r="Z283"/>
  <c r="AA262"/>
  <c r="Z262"/>
  <c r="AY687"/>
  <c r="AE870"/>
  <c r="AE828"/>
  <c r="AA877" l="1"/>
  <c r="Z877"/>
  <c r="AY46" l="1"/>
  <c r="AY45"/>
  <c r="AE346"/>
  <c r="W1114"/>
  <c r="F615"/>
  <c r="E615"/>
  <c r="F614"/>
  <c r="E614"/>
  <c r="F613"/>
  <c r="E613"/>
  <c r="F612"/>
  <c r="E612"/>
  <c r="F611"/>
  <c r="E611"/>
  <c r="F610"/>
  <c r="E610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AE451"/>
  <c r="AE360"/>
  <c r="Z863"/>
  <c r="E609" l="1"/>
  <c r="F609"/>
  <c r="G612"/>
  <c r="G609" l="1"/>
  <c r="AY95"/>
  <c r="AY39" s="1"/>
  <c r="AY94"/>
  <c r="AY38" s="1"/>
  <c r="H1353" l="1"/>
  <c r="H1324"/>
  <c r="E1330"/>
  <c r="F1330"/>
  <c r="F1329"/>
  <c r="E1329"/>
  <c r="F1328"/>
  <c r="E1328"/>
  <c r="F1327"/>
  <c r="E1327"/>
  <c r="F1326"/>
  <c r="E1326"/>
  <c r="F1325"/>
  <c r="E1325"/>
  <c r="AZ1324"/>
  <c r="AY1324"/>
  <c r="AW1324"/>
  <c r="AV1324"/>
  <c r="AU1324"/>
  <c r="AT1324"/>
  <c r="AR1324"/>
  <c r="AQ1324"/>
  <c r="AP1324"/>
  <c r="AO1324"/>
  <c r="AM1324"/>
  <c r="AL1324"/>
  <c r="AK1324"/>
  <c r="AJ1324"/>
  <c r="AH1324"/>
  <c r="AG1324"/>
  <c r="AF1324"/>
  <c r="AE1324"/>
  <c r="AC1324"/>
  <c r="AB1324"/>
  <c r="AA1324"/>
  <c r="Z1324"/>
  <c r="X1324"/>
  <c r="W1324"/>
  <c r="U1324"/>
  <c r="T1324"/>
  <c r="R1324"/>
  <c r="Q1324"/>
  <c r="O1324"/>
  <c r="N1324"/>
  <c r="L1324"/>
  <c r="K1324"/>
  <c r="I1324"/>
  <c r="F1324" s="1"/>
  <c r="F1323"/>
  <c r="E1323"/>
  <c r="F1322"/>
  <c r="E1322"/>
  <c r="F1321"/>
  <c r="E1321"/>
  <c r="F1320"/>
  <c r="E1320"/>
  <c r="F1319"/>
  <c r="E1319"/>
  <c r="F1318"/>
  <c r="E1318"/>
  <c r="AZ1317"/>
  <c r="AY1317"/>
  <c r="AW1317"/>
  <c r="AV1317"/>
  <c r="AU1317"/>
  <c r="AT1317"/>
  <c r="AR1317"/>
  <c r="AQ1317"/>
  <c r="AP1317"/>
  <c r="AO1317"/>
  <c r="AM1317"/>
  <c r="AL1317"/>
  <c r="AK1317"/>
  <c r="AJ1317"/>
  <c r="AH1317"/>
  <c r="AG1317"/>
  <c r="AF1317"/>
  <c r="AE1317"/>
  <c r="AC1317"/>
  <c r="AB1317"/>
  <c r="AA1317"/>
  <c r="Z1317"/>
  <c r="X1317"/>
  <c r="W1317"/>
  <c r="U1317"/>
  <c r="T1317"/>
  <c r="R1317"/>
  <c r="Q1317"/>
  <c r="O1317"/>
  <c r="N1317"/>
  <c r="L1317"/>
  <c r="K1317"/>
  <c r="I1317"/>
  <c r="H1317"/>
  <c r="F1317"/>
  <c r="F1316"/>
  <c r="E1316"/>
  <c r="F1315"/>
  <c r="E1315"/>
  <c r="F1314"/>
  <c r="E1314"/>
  <c r="F1313"/>
  <c r="E1313"/>
  <c r="F1312"/>
  <c r="E1312"/>
  <c r="F1311"/>
  <c r="E1311"/>
  <c r="AZ1310"/>
  <c r="AY1310"/>
  <c r="AW1310"/>
  <c r="AV1310"/>
  <c r="AU1310"/>
  <c r="AT1310"/>
  <c r="AR1310"/>
  <c r="AQ1310"/>
  <c r="AP1310"/>
  <c r="AO1310"/>
  <c r="AM1310"/>
  <c r="AL1310"/>
  <c r="AK1310"/>
  <c r="AJ1310"/>
  <c r="AH1310"/>
  <c r="AG1310"/>
  <c r="AF1310"/>
  <c r="AE1310"/>
  <c r="AC1310"/>
  <c r="AB1310"/>
  <c r="AA1310"/>
  <c r="Z1310"/>
  <c r="X1310"/>
  <c r="W1310"/>
  <c r="U1310"/>
  <c r="T1310"/>
  <c r="R1310"/>
  <c r="Q1310"/>
  <c r="O1310"/>
  <c r="N1310"/>
  <c r="L1310"/>
  <c r="K1310"/>
  <c r="I1310"/>
  <c r="H1310"/>
  <c r="F1310"/>
  <c r="F1309"/>
  <c r="E1309"/>
  <c r="F1308"/>
  <c r="E1308"/>
  <c r="F1307"/>
  <c r="E1307"/>
  <c r="F1306"/>
  <c r="E1306"/>
  <c r="F1305"/>
  <c r="E1305"/>
  <c r="F1304"/>
  <c r="E1304"/>
  <c r="AZ1303"/>
  <c r="AY1303"/>
  <c r="AW1303"/>
  <c r="AV1303"/>
  <c r="AU1303"/>
  <c r="AT1303"/>
  <c r="AR1303"/>
  <c r="AQ1303"/>
  <c r="AP1303"/>
  <c r="AO1303"/>
  <c r="AM1303"/>
  <c r="AL1303"/>
  <c r="AK1303"/>
  <c r="AJ1303"/>
  <c r="AH1303"/>
  <c r="AG1303"/>
  <c r="AF1303"/>
  <c r="AE1303"/>
  <c r="AC1303"/>
  <c r="AB1303"/>
  <c r="AA1303"/>
  <c r="Z1303"/>
  <c r="X1303"/>
  <c r="W1303"/>
  <c r="U1303"/>
  <c r="T1303"/>
  <c r="R1303"/>
  <c r="Q1303"/>
  <c r="O1303"/>
  <c r="N1303"/>
  <c r="L1303"/>
  <c r="K1303"/>
  <c r="I1303"/>
  <c r="H1303"/>
  <c r="F1303"/>
  <c r="E1303"/>
  <c r="F1302"/>
  <c r="E1302"/>
  <c r="F1301"/>
  <c r="E1301"/>
  <c r="F1300"/>
  <c r="E1300"/>
  <c r="F1299"/>
  <c r="E1299"/>
  <c r="F1298"/>
  <c r="E1298"/>
  <c r="F1297"/>
  <c r="E1297"/>
  <c r="AZ1296"/>
  <c r="AY1296"/>
  <c r="AW1296"/>
  <c r="AV1296"/>
  <c r="AU1296"/>
  <c r="AT1296"/>
  <c r="AR1296"/>
  <c r="AQ1296"/>
  <c r="AP1296"/>
  <c r="AO1296"/>
  <c r="AM1296"/>
  <c r="AL1296"/>
  <c r="AK1296"/>
  <c r="AJ1296"/>
  <c r="AH1296"/>
  <c r="AG1296"/>
  <c r="AF1296"/>
  <c r="AE1296"/>
  <c r="AC1296"/>
  <c r="AB1296"/>
  <c r="AA1296"/>
  <c r="Z1296"/>
  <c r="X1296"/>
  <c r="W1296"/>
  <c r="U1296"/>
  <c r="T1296"/>
  <c r="R1296"/>
  <c r="Q1296"/>
  <c r="O1296"/>
  <c r="N1296"/>
  <c r="L1296"/>
  <c r="K1296"/>
  <c r="I1296"/>
  <c r="H1296"/>
  <c r="F1296"/>
  <c r="E1296"/>
  <c r="F1295"/>
  <c r="E1295"/>
  <c r="F1294"/>
  <c r="E1294"/>
  <c r="F1293"/>
  <c r="E1293"/>
  <c r="F1292"/>
  <c r="E1292"/>
  <c r="F1291"/>
  <c r="E1291"/>
  <c r="F1290"/>
  <c r="E1290"/>
  <c r="AZ1289"/>
  <c r="AY1289"/>
  <c r="AW1289"/>
  <c r="AV1289"/>
  <c r="AU1289"/>
  <c r="AT1289"/>
  <c r="AR1289"/>
  <c r="AQ1289"/>
  <c r="AP1289"/>
  <c r="AO1289"/>
  <c r="AM1289"/>
  <c r="AL1289"/>
  <c r="AK1289"/>
  <c r="AJ1289"/>
  <c r="AH1289"/>
  <c r="AG1289"/>
  <c r="AF1289"/>
  <c r="AE1289"/>
  <c r="AC1289"/>
  <c r="AB1289"/>
  <c r="AA1289"/>
  <c r="Z1289"/>
  <c r="X1289"/>
  <c r="W1289"/>
  <c r="U1289"/>
  <c r="T1289"/>
  <c r="R1289"/>
  <c r="Q1289"/>
  <c r="O1289"/>
  <c r="N1289"/>
  <c r="L1289"/>
  <c r="K1289"/>
  <c r="I1289"/>
  <c r="H1289"/>
  <c r="F1289"/>
  <c r="W835"/>
  <c r="E1310" l="1"/>
  <c r="E1289"/>
  <c r="E1317"/>
  <c r="E1324"/>
  <c r="G48" i="5"/>
  <c r="AO48"/>
  <c r="AQ48"/>
  <c r="AO51" l="1"/>
  <c r="AO50"/>
  <c r="AO33"/>
  <c r="AO34"/>
  <c r="AO35"/>
  <c r="AO36"/>
  <c r="AO37"/>
  <c r="AO38"/>
  <c r="AO39"/>
  <c r="AO40"/>
  <c r="AO41"/>
  <c r="AO42"/>
  <c r="AO43"/>
  <c r="AO44"/>
  <c r="AO45"/>
  <c r="AO46"/>
  <c r="AO47"/>
  <c r="AO32"/>
  <c r="AO25"/>
  <c r="AO26"/>
  <c r="AO27"/>
  <c r="AO28"/>
  <c r="AO29"/>
  <c r="AO30"/>
  <c r="AO24"/>
  <c r="AO17"/>
  <c r="AO18"/>
  <c r="AO19"/>
  <c r="AO20"/>
  <c r="AO21"/>
  <c r="AO22"/>
  <c r="AO16"/>
  <c r="AO12"/>
  <c r="AO13"/>
  <c r="AO9"/>
  <c r="AO10"/>
  <c r="AO11"/>
  <c r="AO8"/>
  <c r="E1148" i="13" l="1"/>
  <c r="E1154"/>
  <c r="F608" l="1"/>
  <c r="E608"/>
  <c r="F607"/>
  <c r="E607"/>
  <c r="F606"/>
  <c r="E606"/>
  <c r="F605"/>
  <c r="E605"/>
  <c r="F604"/>
  <c r="E604"/>
  <c r="F603"/>
  <c r="E603"/>
  <c r="BA602"/>
  <c r="AZ602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AH602"/>
  <c r="AG602"/>
  <c r="AF602"/>
  <c r="AE602"/>
  <c r="AD602"/>
  <c r="AC602"/>
  <c r="AB602"/>
  <c r="AA602"/>
  <c r="Z602"/>
  <c r="Y602"/>
  <c r="X602"/>
  <c r="W602"/>
  <c r="V602"/>
  <c r="U602"/>
  <c r="T602"/>
  <c r="S602"/>
  <c r="R602"/>
  <c r="Q602"/>
  <c r="P602"/>
  <c r="O602"/>
  <c r="N602"/>
  <c r="M602"/>
  <c r="L602"/>
  <c r="K602"/>
  <c r="J602"/>
  <c r="I602"/>
  <c r="H602"/>
  <c r="F601"/>
  <c r="E601"/>
  <c r="F600"/>
  <c r="E600"/>
  <c r="F599"/>
  <c r="E599"/>
  <c r="F598"/>
  <c r="E598"/>
  <c r="F597"/>
  <c r="E597"/>
  <c r="F596"/>
  <c r="E596"/>
  <c r="BA595"/>
  <c r="AZ595"/>
  <c r="AY595"/>
  <c r="AX595"/>
  <c r="AW595"/>
  <c r="AV595"/>
  <c r="AU595"/>
  <c r="AT595"/>
  <c r="AS595"/>
  <c r="AR595"/>
  <c r="AQ595"/>
  <c r="AP595"/>
  <c r="AO595"/>
  <c r="AN595"/>
  <c r="AM595"/>
  <c r="AL595"/>
  <c r="AK595"/>
  <c r="AJ595"/>
  <c r="AI595"/>
  <c r="AH595"/>
  <c r="AG595"/>
  <c r="AF595"/>
  <c r="AE595"/>
  <c r="AD595"/>
  <c r="AC595"/>
  <c r="AB595"/>
  <c r="AA595"/>
  <c r="Z595"/>
  <c r="Y595"/>
  <c r="X595"/>
  <c r="W595"/>
  <c r="V595"/>
  <c r="U595"/>
  <c r="T595"/>
  <c r="S595"/>
  <c r="R595"/>
  <c r="Q595"/>
  <c r="P595"/>
  <c r="O595"/>
  <c r="N595"/>
  <c r="M595"/>
  <c r="L595"/>
  <c r="K595"/>
  <c r="J595"/>
  <c r="I595"/>
  <c r="H595"/>
  <c r="F594"/>
  <c r="E594"/>
  <c r="F593"/>
  <c r="E593"/>
  <c r="F592"/>
  <c r="E592"/>
  <c r="F591"/>
  <c r="E591"/>
  <c r="F590"/>
  <c r="E590"/>
  <c r="F589"/>
  <c r="E589"/>
  <c r="BA588"/>
  <c r="AZ588"/>
  <c r="AY588"/>
  <c r="AX588"/>
  <c r="AW588"/>
  <c r="AV588"/>
  <c r="AU588"/>
  <c r="AT588"/>
  <c r="AS588"/>
  <c r="AR588"/>
  <c r="AQ588"/>
  <c r="AP588"/>
  <c r="AO588"/>
  <c r="AN588"/>
  <c r="AM588"/>
  <c r="AL588"/>
  <c r="AK588"/>
  <c r="AJ588"/>
  <c r="AI588"/>
  <c r="AH588"/>
  <c r="AG588"/>
  <c r="AF588"/>
  <c r="AE588"/>
  <c r="AD588"/>
  <c r="AC588"/>
  <c r="AB588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F587"/>
  <c r="E587"/>
  <c r="F586"/>
  <c r="E586"/>
  <c r="F585"/>
  <c r="E585"/>
  <c r="F584"/>
  <c r="E584"/>
  <c r="F583"/>
  <c r="E583"/>
  <c r="F582"/>
  <c r="E582"/>
  <c r="BA581"/>
  <c r="AZ581"/>
  <c r="AY581"/>
  <c r="AX581"/>
  <c r="AW581"/>
  <c r="AV581"/>
  <c r="AU581"/>
  <c r="AT581"/>
  <c r="AS581"/>
  <c r="AR581"/>
  <c r="AQ581"/>
  <c r="AP581"/>
  <c r="AO581"/>
  <c r="AN581"/>
  <c r="AM581"/>
  <c r="AL581"/>
  <c r="AK581"/>
  <c r="AJ581"/>
  <c r="AI581"/>
  <c r="AH581"/>
  <c r="AG581"/>
  <c r="AF581"/>
  <c r="AE581"/>
  <c r="AD581"/>
  <c r="AC581"/>
  <c r="AB581"/>
  <c r="AA581"/>
  <c r="Z581"/>
  <c r="Y581"/>
  <c r="X581"/>
  <c r="W581"/>
  <c r="V581"/>
  <c r="U581"/>
  <c r="T581"/>
  <c r="S581"/>
  <c r="R581"/>
  <c r="Q581"/>
  <c r="P581"/>
  <c r="O581"/>
  <c r="N581"/>
  <c r="M581"/>
  <c r="L581"/>
  <c r="K581"/>
  <c r="J581"/>
  <c r="I581"/>
  <c r="H581"/>
  <c r="F580"/>
  <c r="E580"/>
  <c r="F579"/>
  <c r="E579"/>
  <c r="F578"/>
  <c r="E578"/>
  <c r="F577"/>
  <c r="F576"/>
  <c r="E576"/>
  <c r="F575"/>
  <c r="E575"/>
  <c r="BA574"/>
  <c r="AZ574"/>
  <c r="AY574"/>
  <c r="AX574"/>
  <c r="AW574"/>
  <c r="AV574"/>
  <c r="AU574"/>
  <c r="AT574"/>
  <c r="AS574"/>
  <c r="AR574"/>
  <c r="AQ574"/>
  <c r="AP574"/>
  <c r="AO574"/>
  <c r="AN574"/>
  <c r="AM574"/>
  <c r="AL574"/>
  <c r="AK574"/>
  <c r="AJ574"/>
  <c r="AI574"/>
  <c r="AH574"/>
  <c r="AG574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F573"/>
  <c r="E573"/>
  <c r="F572"/>
  <c r="E572"/>
  <c r="F571"/>
  <c r="E571"/>
  <c r="F570"/>
  <c r="E570"/>
  <c r="F569"/>
  <c r="E569"/>
  <c r="F568"/>
  <c r="E568"/>
  <c r="BA567"/>
  <c r="AZ567"/>
  <c r="AY567"/>
  <c r="AX567"/>
  <c r="AW567"/>
  <c r="AV567"/>
  <c r="AU567"/>
  <c r="AT567"/>
  <c r="AS567"/>
  <c r="AR567"/>
  <c r="AQ567"/>
  <c r="AP567"/>
  <c r="AO567"/>
  <c r="AN567"/>
  <c r="AM567"/>
  <c r="AL567"/>
  <c r="AK567"/>
  <c r="AJ567"/>
  <c r="AI567"/>
  <c r="AH567"/>
  <c r="AG567"/>
  <c r="AF567"/>
  <c r="AE567"/>
  <c r="AD567"/>
  <c r="AC567"/>
  <c r="AB567"/>
  <c r="AA567"/>
  <c r="Z567"/>
  <c r="Y567"/>
  <c r="X567"/>
  <c r="W567"/>
  <c r="V567"/>
  <c r="U567"/>
  <c r="T567"/>
  <c r="S567"/>
  <c r="R567"/>
  <c r="Q567"/>
  <c r="P567"/>
  <c r="O567"/>
  <c r="N567"/>
  <c r="M567"/>
  <c r="L567"/>
  <c r="K567"/>
  <c r="J567"/>
  <c r="I567"/>
  <c r="H567"/>
  <c r="F566"/>
  <c r="E566"/>
  <c r="F565"/>
  <c r="E565"/>
  <c r="F564"/>
  <c r="E564"/>
  <c r="F563"/>
  <c r="E563"/>
  <c r="F562"/>
  <c r="E562"/>
  <c r="F561"/>
  <c r="E561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F559"/>
  <c r="E559"/>
  <c r="F558"/>
  <c r="E558"/>
  <c r="F557"/>
  <c r="E557"/>
  <c r="F556"/>
  <c r="E556"/>
  <c r="F555"/>
  <c r="E555"/>
  <c r="F554"/>
  <c r="E554"/>
  <c r="BA553"/>
  <c r="AZ553"/>
  <c r="AY553"/>
  <c r="AX553"/>
  <c r="AW553"/>
  <c r="AV553"/>
  <c r="AU553"/>
  <c r="AT553"/>
  <c r="AS553"/>
  <c r="AR553"/>
  <c r="AQ553"/>
  <c r="AP553"/>
  <c r="AO553"/>
  <c r="AN553"/>
  <c r="AM553"/>
  <c r="AL553"/>
  <c r="AK553"/>
  <c r="AJ553"/>
  <c r="AI553"/>
  <c r="AH553"/>
  <c r="AG553"/>
  <c r="AF553"/>
  <c r="AE553"/>
  <c r="AD553"/>
  <c r="AC553"/>
  <c r="AB553"/>
  <c r="AA553"/>
  <c r="Z553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H553"/>
  <c r="F552"/>
  <c r="E552"/>
  <c r="F551"/>
  <c r="E551"/>
  <c r="F550"/>
  <c r="E550"/>
  <c r="F549"/>
  <c r="E549"/>
  <c r="F548"/>
  <c r="E548"/>
  <c r="F547"/>
  <c r="E547"/>
  <c r="BA546"/>
  <c r="AZ546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AH546"/>
  <c r="AG546"/>
  <c r="AF546"/>
  <c r="AE546"/>
  <c r="AD546"/>
  <c r="AC546"/>
  <c r="AB546"/>
  <c r="AA546"/>
  <c r="Z546"/>
  <c r="Y546"/>
  <c r="X546"/>
  <c r="W546"/>
  <c r="V546"/>
  <c r="U546"/>
  <c r="T546"/>
  <c r="S546"/>
  <c r="R546"/>
  <c r="Q546"/>
  <c r="P546"/>
  <c r="O546"/>
  <c r="N546"/>
  <c r="M546"/>
  <c r="L546"/>
  <c r="K546"/>
  <c r="J546"/>
  <c r="I546"/>
  <c r="H546"/>
  <c r="F545"/>
  <c r="E545"/>
  <c r="F544"/>
  <c r="E544"/>
  <c r="F543"/>
  <c r="E543"/>
  <c r="F542"/>
  <c r="E542"/>
  <c r="F541"/>
  <c r="E541"/>
  <c r="F540"/>
  <c r="E540"/>
  <c r="BA539"/>
  <c r="AZ539"/>
  <c r="AY539"/>
  <c r="AX539"/>
  <c r="AW539"/>
  <c r="AV539"/>
  <c r="AU539"/>
  <c r="AT539"/>
  <c r="AS539"/>
  <c r="AR539"/>
  <c r="AQ539"/>
  <c r="AP539"/>
  <c r="AO539"/>
  <c r="AN539"/>
  <c r="AM539"/>
  <c r="AL539"/>
  <c r="AK539"/>
  <c r="AJ539"/>
  <c r="AI539"/>
  <c r="AH539"/>
  <c r="AG539"/>
  <c r="AF539"/>
  <c r="AE539"/>
  <c r="AD539"/>
  <c r="AC539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J539"/>
  <c r="I539"/>
  <c r="H539"/>
  <c r="F538"/>
  <c r="E538"/>
  <c r="F537"/>
  <c r="E537"/>
  <c r="F536"/>
  <c r="E536"/>
  <c r="F535"/>
  <c r="E535"/>
  <c r="F534"/>
  <c r="E534"/>
  <c r="F533"/>
  <c r="E533"/>
  <c r="BA532"/>
  <c r="AZ532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F531"/>
  <c r="E531"/>
  <c r="F530"/>
  <c r="E530"/>
  <c r="F529"/>
  <c r="E529"/>
  <c r="F528"/>
  <c r="E528"/>
  <c r="F527"/>
  <c r="E527"/>
  <c r="F526"/>
  <c r="E526"/>
  <c r="BA525"/>
  <c r="AZ525"/>
  <c r="AY525"/>
  <c r="AX525"/>
  <c r="AW525"/>
  <c r="AV525"/>
  <c r="AU525"/>
  <c r="AT525"/>
  <c r="AS525"/>
  <c r="AR525"/>
  <c r="AQ525"/>
  <c r="AP525"/>
  <c r="AO525"/>
  <c r="AN525"/>
  <c r="AM525"/>
  <c r="AL525"/>
  <c r="AK525"/>
  <c r="AJ525"/>
  <c r="AI525"/>
  <c r="AH525"/>
  <c r="AG525"/>
  <c r="AF525"/>
  <c r="AE525"/>
  <c r="AD525"/>
  <c r="AC525"/>
  <c r="AB525"/>
  <c r="AA525"/>
  <c r="Z525"/>
  <c r="Y525"/>
  <c r="X525"/>
  <c r="W525"/>
  <c r="V525"/>
  <c r="U525"/>
  <c r="T525"/>
  <c r="S525"/>
  <c r="R525"/>
  <c r="Q525"/>
  <c r="P525"/>
  <c r="O525"/>
  <c r="N525"/>
  <c r="M525"/>
  <c r="L525"/>
  <c r="K525"/>
  <c r="J525"/>
  <c r="I525"/>
  <c r="H525"/>
  <c r="F524"/>
  <c r="E524"/>
  <c r="F523"/>
  <c r="E523"/>
  <c r="F522"/>
  <c r="E522"/>
  <c r="F521"/>
  <c r="E521"/>
  <c r="F520"/>
  <c r="E520"/>
  <c r="F519"/>
  <c r="E519"/>
  <c r="BA518"/>
  <c r="AZ518"/>
  <c r="AY518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AH518"/>
  <c r="AG518"/>
  <c r="AF518"/>
  <c r="AE518"/>
  <c r="AD518"/>
  <c r="AC518"/>
  <c r="AB518"/>
  <c r="AA518"/>
  <c r="Z518"/>
  <c r="Y518"/>
  <c r="X518"/>
  <c r="W518"/>
  <c r="V518"/>
  <c r="U518"/>
  <c r="T518"/>
  <c r="S518"/>
  <c r="R518"/>
  <c r="Q518"/>
  <c r="P518"/>
  <c r="O518"/>
  <c r="N518"/>
  <c r="M518"/>
  <c r="L518"/>
  <c r="K518"/>
  <c r="J518"/>
  <c r="I518"/>
  <c r="H518"/>
  <c r="F517"/>
  <c r="E517"/>
  <c r="F516"/>
  <c r="E516"/>
  <c r="F515"/>
  <c r="E515"/>
  <c r="F514"/>
  <c r="E514"/>
  <c r="F513"/>
  <c r="E513"/>
  <c r="F512"/>
  <c r="E512"/>
  <c r="BA511"/>
  <c r="AZ511"/>
  <c r="AY511"/>
  <c r="AX511"/>
  <c r="AW511"/>
  <c r="AV511"/>
  <c r="AU511"/>
  <c r="AT511"/>
  <c r="AS511"/>
  <c r="AR511"/>
  <c r="AQ511"/>
  <c r="AP511"/>
  <c r="AO511"/>
  <c r="AN511"/>
  <c r="AM511"/>
  <c r="AL511"/>
  <c r="AK511"/>
  <c r="AJ511"/>
  <c r="AI511"/>
  <c r="AH511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E239" l="1"/>
  <c r="F602"/>
  <c r="F567"/>
  <c r="F581"/>
  <c r="E595"/>
  <c r="F595"/>
  <c r="G605"/>
  <c r="F525"/>
  <c r="E532"/>
  <c r="F560"/>
  <c r="F511"/>
  <c r="F539"/>
  <c r="E574"/>
  <c r="F574"/>
  <c r="G584"/>
  <c r="E518"/>
  <c r="E546"/>
  <c r="E553"/>
  <c r="G563"/>
  <c r="E567"/>
  <c r="G570"/>
  <c r="G577"/>
  <c r="E581"/>
  <c r="E588"/>
  <c r="F588"/>
  <c r="G591"/>
  <c r="G528"/>
  <c r="F553"/>
  <c r="G598"/>
  <c r="F518"/>
  <c r="F546"/>
  <c r="G546" s="1"/>
  <c r="G556"/>
  <c r="E560"/>
  <c r="E602"/>
  <c r="G602" s="1"/>
  <c r="E511"/>
  <c r="G511" s="1"/>
  <c r="G521"/>
  <c r="E525"/>
  <c r="F532"/>
  <c r="G535"/>
  <c r="E539"/>
  <c r="G542"/>
  <c r="G549"/>
  <c r="G514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Z22"/>
  <c r="BA22"/>
  <c r="G567" l="1"/>
  <c r="G595"/>
  <c r="G574"/>
  <c r="G532"/>
  <c r="G553"/>
  <c r="G518"/>
  <c r="G581"/>
  <c r="G560"/>
  <c r="G525"/>
  <c r="G539"/>
  <c r="G588"/>
  <c r="AY22" l="1"/>
  <c r="AY1184"/>
  <c r="F1288" l="1"/>
  <c r="E1288"/>
  <c r="F1287"/>
  <c r="E1287"/>
  <c r="F1286"/>
  <c r="E1286"/>
  <c r="F1285"/>
  <c r="E1285"/>
  <c r="F1284"/>
  <c r="E1284"/>
  <c r="F1283"/>
  <c r="E1283"/>
  <c r="AZ1282"/>
  <c r="AY1282"/>
  <c r="AW1282"/>
  <c r="AV1282"/>
  <c r="AU1282"/>
  <c r="AT1282"/>
  <c r="AR1282"/>
  <c r="AQ1282"/>
  <c r="AP1282"/>
  <c r="AO1282"/>
  <c r="AM1282"/>
  <c r="AL1282"/>
  <c r="AK1282"/>
  <c r="AJ1282"/>
  <c r="AH1282"/>
  <c r="AG1282"/>
  <c r="AF1282"/>
  <c r="AE1282"/>
  <c r="AC1282"/>
  <c r="AB1282"/>
  <c r="AA1282"/>
  <c r="Z1282"/>
  <c r="X1282"/>
  <c r="W1282"/>
  <c r="U1282"/>
  <c r="T1282"/>
  <c r="R1282"/>
  <c r="Q1282"/>
  <c r="O1282"/>
  <c r="N1282"/>
  <c r="L1282"/>
  <c r="K1282"/>
  <c r="I1282"/>
  <c r="H1282"/>
  <c r="F1281"/>
  <c r="E1281"/>
  <c r="F1280"/>
  <c r="E1280"/>
  <c r="F1279"/>
  <c r="E1279"/>
  <c r="F1278"/>
  <c r="E1278"/>
  <c r="F1277"/>
  <c r="E1277"/>
  <c r="F1276"/>
  <c r="E1276"/>
  <c r="AZ1275"/>
  <c r="AY1275"/>
  <c r="AW1275"/>
  <c r="AV1275"/>
  <c r="AU1275"/>
  <c r="AT1275"/>
  <c r="AR1275"/>
  <c r="AQ1275"/>
  <c r="AP1275"/>
  <c r="AO1275"/>
  <c r="AM1275"/>
  <c r="AL1275"/>
  <c r="AK1275"/>
  <c r="AJ1275"/>
  <c r="AH1275"/>
  <c r="AG1275"/>
  <c r="AF1275"/>
  <c r="AE1275"/>
  <c r="AC1275"/>
  <c r="AB1275"/>
  <c r="AA1275"/>
  <c r="Z1275"/>
  <c r="X1275"/>
  <c r="W1275"/>
  <c r="U1275"/>
  <c r="T1275"/>
  <c r="R1275"/>
  <c r="Q1275"/>
  <c r="O1275"/>
  <c r="N1275"/>
  <c r="L1275"/>
  <c r="K1275"/>
  <c r="I1275"/>
  <c r="F1275" s="1"/>
  <c r="H1275"/>
  <c r="F1274"/>
  <c r="E1274"/>
  <c r="F1273"/>
  <c r="E1273"/>
  <c r="F1272"/>
  <c r="E1272"/>
  <c r="F1271"/>
  <c r="E1271"/>
  <c r="F1270"/>
  <c r="E1270"/>
  <c r="F1269"/>
  <c r="E1269"/>
  <c r="AZ1268"/>
  <c r="AY1268"/>
  <c r="AW1268"/>
  <c r="AV1268"/>
  <c r="AU1268"/>
  <c r="AT1268"/>
  <c r="AR1268"/>
  <c r="AQ1268"/>
  <c r="AP1268"/>
  <c r="AO1268"/>
  <c r="AM1268"/>
  <c r="AL1268"/>
  <c r="AK1268"/>
  <c r="AJ1268"/>
  <c r="AH1268"/>
  <c r="AG1268"/>
  <c r="AF1268"/>
  <c r="AE1268"/>
  <c r="AC1268"/>
  <c r="AB1268"/>
  <c r="AA1268"/>
  <c r="Z1268"/>
  <c r="X1268"/>
  <c r="W1268"/>
  <c r="U1268"/>
  <c r="T1268"/>
  <c r="R1268"/>
  <c r="Q1268"/>
  <c r="O1268"/>
  <c r="N1268"/>
  <c r="L1268"/>
  <c r="K1268"/>
  <c r="I1268"/>
  <c r="H1268"/>
  <c r="F1267"/>
  <c r="E1267"/>
  <c r="F1266"/>
  <c r="E1266"/>
  <c r="F1265"/>
  <c r="E1265"/>
  <c r="F1264"/>
  <c r="E1264"/>
  <c r="F1263"/>
  <c r="E1263"/>
  <c r="F1262"/>
  <c r="E1262"/>
  <c r="AZ1261"/>
  <c r="AY1261"/>
  <c r="AW1261"/>
  <c r="AV1261"/>
  <c r="AU1261"/>
  <c r="AT1261"/>
  <c r="AR1261"/>
  <c r="AQ1261"/>
  <c r="AP1261"/>
  <c r="AO1261"/>
  <c r="AM1261"/>
  <c r="AL1261"/>
  <c r="AK1261"/>
  <c r="AJ1261"/>
  <c r="AH1261"/>
  <c r="AG1261"/>
  <c r="AF1261"/>
  <c r="AE1261"/>
  <c r="AC1261"/>
  <c r="AB1261"/>
  <c r="AA1261"/>
  <c r="Z1261"/>
  <c r="X1261"/>
  <c r="W1261"/>
  <c r="U1261"/>
  <c r="T1261"/>
  <c r="R1261"/>
  <c r="Q1261"/>
  <c r="O1261"/>
  <c r="N1261"/>
  <c r="L1261"/>
  <c r="K1261"/>
  <c r="I1261"/>
  <c r="H1261"/>
  <c r="F1260"/>
  <c r="E1260"/>
  <c r="F1259"/>
  <c r="E1259"/>
  <c r="F1258"/>
  <c r="E1258"/>
  <c r="F1257"/>
  <c r="E1257"/>
  <c r="F1256"/>
  <c r="E1256"/>
  <c r="F1255"/>
  <c r="E1255"/>
  <c r="AZ1254"/>
  <c r="AY1254"/>
  <c r="AW1254"/>
  <c r="AV1254"/>
  <c r="AU1254"/>
  <c r="AT1254"/>
  <c r="AR1254"/>
  <c r="AQ1254"/>
  <c r="AP1254"/>
  <c r="AO1254"/>
  <c r="AM1254"/>
  <c r="AL1254"/>
  <c r="AK1254"/>
  <c r="AJ1254"/>
  <c r="AH1254"/>
  <c r="AG1254"/>
  <c r="AF1254"/>
  <c r="AE1254"/>
  <c r="AC1254"/>
  <c r="AB1254"/>
  <c r="AA1254"/>
  <c r="Z1254"/>
  <c r="X1254"/>
  <c r="W1254"/>
  <c r="U1254"/>
  <c r="T1254"/>
  <c r="R1254"/>
  <c r="Q1254"/>
  <c r="O1254"/>
  <c r="N1254"/>
  <c r="L1254"/>
  <c r="K1254"/>
  <c r="I1254"/>
  <c r="H1254"/>
  <c r="F1253"/>
  <c r="E1253"/>
  <c r="F1252"/>
  <c r="E1252"/>
  <c r="F1251"/>
  <c r="E1251"/>
  <c r="F1250"/>
  <c r="E1250"/>
  <c r="F1249"/>
  <c r="E1249"/>
  <c r="F1248"/>
  <c r="E1248"/>
  <c r="AZ1247"/>
  <c r="AY1247"/>
  <c r="AW1247"/>
  <c r="AV1247"/>
  <c r="AU1247"/>
  <c r="AT1247"/>
  <c r="AR1247"/>
  <c r="AQ1247"/>
  <c r="AP1247"/>
  <c r="AO1247"/>
  <c r="AM1247"/>
  <c r="AL1247"/>
  <c r="AK1247"/>
  <c r="AJ1247"/>
  <c r="AH1247"/>
  <c r="AG1247"/>
  <c r="AF1247"/>
  <c r="AE1247"/>
  <c r="AC1247"/>
  <c r="AB1247"/>
  <c r="AA1247"/>
  <c r="Z1247"/>
  <c r="X1247"/>
  <c r="W1247"/>
  <c r="U1247"/>
  <c r="T1247"/>
  <c r="R1247"/>
  <c r="Q1247"/>
  <c r="O1247"/>
  <c r="N1247"/>
  <c r="L1247"/>
  <c r="K1247"/>
  <c r="I1247"/>
  <c r="H1247"/>
  <c r="F1246"/>
  <c r="E1246"/>
  <c r="F1245"/>
  <c r="E1245"/>
  <c r="F1244"/>
  <c r="E1244"/>
  <c r="F1243"/>
  <c r="E1243"/>
  <c r="F1242"/>
  <c r="E1242"/>
  <c r="F1241"/>
  <c r="E1241"/>
  <c r="AZ1240"/>
  <c r="AY1240"/>
  <c r="AW1240"/>
  <c r="AV1240"/>
  <c r="AU1240"/>
  <c r="AT1240"/>
  <c r="AR1240"/>
  <c r="AQ1240"/>
  <c r="AP1240"/>
  <c r="AO1240"/>
  <c r="AM1240"/>
  <c r="AL1240"/>
  <c r="AK1240"/>
  <c r="AJ1240"/>
  <c r="AH1240"/>
  <c r="AG1240"/>
  <c r="AF1240"/>
  <c r="AE1240"/>
  <c r="AC1240"/>
  <c r="AB1240"/>
  <c r="AA1240"/>
  <c r="Z1240"/>
  <c r="X1240"/>
  <c r="W1240"/>
  <c r="U1240"/>
  <c r="T1240"/>
  <c r="R1240"/>
  <c r="Q1240"/>
  <c r="O1240"/>
  <c r="N1240"/>
  <c r="L1240"/>
  <c r="K1240"/>
  <c r="I1240"/>
  <c r="H1240"/>
  <c r="F1239"/>
  <c r="E1239"/>
  <c r="F1238"/>
  <c r="E1238"/>
  <c r="F1237"/>
  <c r="E1237"/>
  <c r="F1236"/>
  <c r="E1236"/>
  <c r="F1235"/>
  <c r="E1235"/>
  <c r="F1234"/>
  <c r="E1234"/>
  <c r="AZ1233"/>
  <c r="AY1233"/>
  <c r="AW1233"/>
  <c r="AV1233"/>
  <c r="AU1233"/>
  <c r="AT1233"/>
  <c r="AR1233"/>
  <c r="AQ1233"/>
  <c r="AP1233"/>
  <c r="AO1233"/>
  <c r="AM1233"/>
  <c r="AL1233"/>
  <c r="AK1233"/>
  <c r="AJ1233"/>
  <c r="AH1233"/>
  <c r="AG1233"/>
  <c r="AF1233"/>
  <c r="AE1233"/>
  <c r="AC1233"/>
  <c r="AB1233"/>
  <c r="AA1233"/>
  <c r="Z1233"/>
  <c r="X1233"/>
  <c r="W1233"/>
  <c r="U1233"/>
  <c r="T1233"/>
  <c r="R1233"/>
  <c r="Q1233"/>
  <c r="O1233"/>
  <c r="N1233"/>
  <c r="L1233"/>
  <c r="K1233"/>
  <c r="I1233"/>
  <c r="H1233"/>
  <c r="F1232"/>
  <c r="E1232"/>
  <c r="F1231"/>
  <c r="E1231"/>
  <c r="F1230"/>
  <c r="E1230"/>
  <c r="F1229"/>
  <c r="E1229"/>
  <c r="F1228"/>
  <c r="E1228"/>
  <c r="F1227"/>
  <c r="E1227"/>
  <c r="AZ1226"/>
  <c r="AY1226"/>
  <c r="AW1226"/>
  <c r="AV1226"/>
  <c r="AU1226"/>
  <c r="AT1226"/>
  <c r="AR1226"/>
  <c r="AQ1226"/>
  <c r="AP1226"/>
  <c r="AO1226"/>
  <c r="AM1226"/>
  <c r="AL1226"/>
  <c r="AK1226"/>
  <c r="AJ1226"/>
  <c r="AH1226"/>
  <c r="AG1226"/>
  <c r="AF1226"/>
  <c r="AE1226"/>
  <c r="AC1226"/>
  <c r="AB1226"/>
  <c r="AA1226"/>
  <c r="Z1226"/>
  <c r="X1226"/>
  <c r="W1226"/>
  <c r="U1226"/>
  <c r="T1226"/>
  <c r="R1226"/>
  <c r="Q1226"/>
  <c r="O1226"/>
  <c r="N1226"/>
  <c r="L1226"/>
  <c r="K1226"/>
  <c r="I1226"/>
  <c r="H1226"/>
  <c r="F1225"/>
  <c r="E1225"/>
  <c r="F1224"/>
  <c r="E1224"/>
  <c r="F1223"/>
  <c r="E1223"/>
  <c r="F1222"/>
  <c r="E1222"/>
  <c r="F1221"/>
  <c r="E1221"/>
  <c r="F1220"/>
  <c r="E1220"/>
  <c r="AZ1219"/>
  <c r="AY1219"/>
  <c r="AW1219"/>
  <c r="AV1219"/>
  <c r="AU1219"/>
  <c r="AT1219"/>
  <c r="AR1219"/>
  <c r="AQ1219"/>
  <c r="AP1219"/>
  <c r="AO1219"/>
  <c r="AM1219"/>
  <c r="AL1219"/>
  <c r="AK1219"/>
  <c r="AJ1219"/>
  <c r="AH1219"/>
  <c r="AG1219"/>
  <c r="AF1219"/>
  <c r="AE1219"/>
  <c r="AC1219"/>
  <c r="AB1219"/>
  <c r="AA1219"/>
  <c r="Z1219"/>
  <c r="X1219"/>
  <c r="W1219"/>
  <c r="U1219"/>
  <c r="T1219"/>
  <c r="R1219"/>
  <c r="Q1219"/>
  <c r="O1219"/>
  <c r="N1219"/>
  <c r="L1219"/>
  <c r="K1219"/>
  <c r="I1219"/>
  <c r="F1219" s="1"/>
  <c r="H1219"/>
  <c r="F1218"/>
  <c r="E1218"/>
  <c r="F1217"/>
  <c r="E1217"/>
  <c r="F1216"/>
  <c r="E1216"/>
  <c r="F1215"/>
  <c r="E1215"/>
  <c r="F1214"/>
  <c r="E1214"/>
  <c r="F1213"/>
  <c r="E1213"/>
  <c r="AZ1212"/>
  <c r="AY1212"/>
  <c r="AW1212"/>
  <c r="AV1212"/>
  <c r="AU1212"/>
  <c r="AT1212"/>
  <c r="AR1212"/>
  <c r="AQ1212"/>
  <c r="AP1212"/>
  <c r="AO1212"/>
  <c r="AM1212"/>
  <c r="AL1212"/>
  <c r="AK1212"/>
  <c r="AJ1212"/>
  <c r="AH1212"/>
  <c r="AG1212"/>
  <c r="AF1212"/>
  <c r="AE1212"/>
  <c r="AC1212"/>
  <c r="AB1212"/>
  <c r="AA1212"/>
  <c r="Z1212"/>
  <c r="X1212"/>
  <c r="W1212"/>
  <c r="U1212"/>
  <c r="T1212"/>
  <c r="R1212"/>
  <c r="Q1212"/>
  <c r="O1212"/>
  <c r="N1212"/>
  <c r="L1212"/>
  <c r="K1212"/>
  <c r="I1212"/>
  <c r="H1212"/>
  <c r="F1211"/>
  <c r="E1211"/>
  <c r="F1210"/>
  <c r="E1210"/>
  <c r="F1209"/>
  <c r="E1209"/>
  <c r="F1208"/>
  <c r="E1208"/>
  <c r="F1207"/>
  <c r="E1207"/>
  <c r="F1206"/>
  <c r="E1206"/>
  <c r="AZ1205"/>
  <c r="AY1205"/>
  <c r="AW1205"/>
  <c r="AV1205"/>
  <c r="AU1205"/>
  <c r="AT1205"/>
  <c r="AR1205"/>
  <c r="AQ1205"/>
  <c r="AP1205"/>
  <c r="AO1205"/>
  <c r="AM1205"/>
  <c r="AL1205"/>
  <c r="AK1205"/>
  <c r="AJ1205"/>
  <c r="AH1205"/>
  <c r="AG1205"/>
  <c r="AF1205"/>
  <c r="AE1205"/>
  <c r="AC1205"/>
  <c r="AB1205"/>
  <c r="AA1205"/>
  <c r="Z1205"/>
  <c r="X1205"/>
  <c r="W1205"/>
  <c r="U1205"/>
  <c r="T1205"/>
  <c r="R1205"/>
  <c r="Q1205"/>
  <c r="O1205"/>
  <c r="N1205"/>
  <c r="L1205"/>
  <c r="K1205"/>
  <c r="I1205"/>
  <c r="H1205"/>
  <c r="F1204"/>
  <c r="E1204"/>
  <c r="F1203"/>
  <c r="E1203"/>
  <c r="F1202"/>
  <c r="E1202"/>
  <c r="F1201"/>
  <c r="E1201"/>
  <c r="F1200"/>
  <c r="E1200"/>
  <c r="F1199"/>
  <c r="E1199"/>
  <c r="AZ1198"/>
  <c r="AY1198"/>
  <c r="AW1198"/>
  <c r="AV1198"/>
  <c r="AU1198"/>
  <c r="AT1198"/>
  <c r="AR1198"/>
  <c r="AQ1198"/>
  <c r="AP1198"/>
  <c r="AO1198"/>
  <c r="AM1198"/>
  <c r="AL1198"/>
  <c r="AK1198"/>
  <c r="AJ1198"/>
  <c r="AH1198"/>
  <c r="AG1198"/>
  <c r="AF1198"/>
  <c r="AE1198"/>
  <c r="AC1198"/>
  <c r="AB1198"/>
  <c r="AA1198"/>
  <c r="Z1198"/>
  <c r="X1198"/>
  <c r="W1198"/>
  <c r="U1198"/>
  <c r="T1198"/>
  <c r="R1198"/>
  <c r="Q1198"/>
  <c r="O1198"/>
  <c r="N1198"/>
  <c r="L1198"/>
  <c r="K1198"/>
  <c r="I1198"/>
  <c r="H1198"/>
  <c r="F1197"/>
  <c r="E1197"/>
  <c r="F1196"/>
  <c r="E1196"/>
  <c r="F1195"/>
  <c r="E1195"/>
  <c r="F1194"/>
  <c r="E1194"/>
  <c r="F1193"/>
  <c r="E1193"/>
  <c r="F1192"/>
  <c r="E1192"/>
  <c r="AZ1191"/>
  <c r="AY1191"/>
  <c r="AW1191"/>
  <c r="AV1191"/>
  <c r="AU1191"/>
  <c r="AT1191"/>
  <c r="AR1191"/>
  <c r="AQ1191"/>
  <c r="AP1191"/>
  <c r="AO1191"/>
  <c r="AM1191"/>
  <c r="AL1191"/>
  <c r="AK1191"/>
  <c r="AJ1191"/>
  <c r="AH1191"/>
  <c r="AG1191"/>
  <c r="AF1191"/>
  <c r="AE1191"/>
  <c r="AC1191"/>
  <c r="AB1191"/>
  <c r="AA1191"/>
  <c r="Z1191"/>
  <c r="X1191"/>
  <c r="W1191"/>
  <c r="U1191"/>
  <c r="T1191"/>
  <c r="R1191"/>
  <c r="Q1191"/>
  <c r="O1191"/>
  <c r="N1191"/>
  <c r="L1191"/>
  <c r="K1191"/>
  <c r="I1191"/>
  <c r="H1191"/>
  <c r="F1190"/>
  <c r="E1190"/>
  <c r="F1189"/>
  <c r="E1189"/>
  <c r="F1188"/>
  <c r="E1188"/>
  <c r="F1187"/>
  <c r="E1187"/>
  <c r="F1186"/>
  <c r="E1186"/>
  <c r="F1185"/>
  <c r="E1185"/>
  <c r="AZ1184"/>
  <c r="AW1184"/>
  <c r="AV1184"/>
  <c r="AU1184"/>
  <c r="AT1184"/>
  <c r="AR1184"/>
  <c r="AQ1184"/>
  <c r="AP1184"/>
  <c r="AO1184"/>
  <c r="AM1184"/>
  <c r="AL1184"/>
  <c r="AK1184"/>
  <c r="AJ1184"/>
  <c r="AH1184"/>
  <c r="AG1184"/>
  <c r="AF1184"/>
  <c r="AE1184"/>
  <c r="AC1184"/>
  <c r="AB1184"/>
  <c r="AA1184"/>
  <c r="Z1184"/>
  <c r="X1184"/>
  <c r="W1184"/>
  <c r="U1184"/>
  <c r="T1184"/>
  <c r="R1184"/>
  <c r="Q1184"/>
  <c r="O1184"/>
  <c r="N1184"/>
  <c r="L1184"/>
  <c r="K1184"/>
  <c r="I1184"/>
  <c r="H1184"/>
  <c r="F1183"/>
  <c r="E1183"/>
  <c r="F1182"/>
  <c r="E1182"/>
  <c r="F1181"/>
  <c r="E1181"/>
  <c r="F1180"/>
  <c r="E1180"/>
  <c r="F1179"/>
  <c r="E1179"/>
  <c r="F1178"/>
  <c r="E1178"/>
  <c r="AZ1177"/>
  <c r="AY1177"/>
  <c r="AW1177"/>
  <c r="AV1177"/>
  <c r="AU1177"/>
  <c r="AT1177"/>
  <c r="AR1177"/>
  <c r="AQ1177"/>
  <c r="AP1177"/>
  <c r="AO1177"/>
  <c r="AM1177"/>
  <c r="AL1177"/>
  <c r="AK1177"/>
  <c r="AJ1177"/>
  <c r="AH1177"/>
  <c r="AG1177"/>
  <c r="AF1177"/>
  <c r="AE1177"/>
  <c r="AC1177"/>
  <c r="AB1177"/>
  <c r="AA1177"/>
  <c r="Z1177"/>
  <c r="X1177"/>
  <c r="W1177"/>
  <c r="U1177"/>
  <c r="T1177"/>
  <c r="R1177"/>
  <c r="Q1177"/>
  <c r="O1177"/>
  <c r="N1177"/>
  <c r="L1177"/>
  <c r="K1177"/>
  <c r="I1177"/>
  <c r="H1177"/>
  <c r="F1176"/>
  <c r="E1176"/>
  <c r="F1175"/>
  <c r="E1175"/>
  <c r="F1174"/>
  <c r="E1174"/>
  <c r="F1173"/>
  <c r="E1173"/>
  <c r="F1172"/>
  <c r="E1172"/>
  <c r="F1171"/>
  <c r="E1171"/>
  <c r="AZ1170"/>
  <c r="AY1170"/>
  <c r="AW1170"/>
  <c r="AV1170"/>
  <c r="AU1170"/>
  <c r="AT1170"/>
  <c r="AR1170"/>
  <c r="AQ1170"/>
  <c r="AP1170"/>
  <c r="AO1170"/>
  <c r="AM1170"/>
  <c r="AL1170"/>
  <c r="AK1170"/>
  <c r="AJ1170"/>
  <c r="AH1170"/>
  <c r="AG1170"/>
  <c r="AF1170"/>
  <c r="AE1170"/>
  <c r="AC1170"/>
  <c r="AB1170"/>
  <c r="AA1170"/>
  <c r="Z1170"/>
  <c r="X1170"/>
  <c r="W1170"/>
  <c r="U1170"/>
  <c r="T1170"/>
  <c r="R1170"/>
  <c r="Q1170"/>
  <c r="O1170"/>
  <c r="N1170"/>
  <c r="L1170"/>
  <c r="K1170"/>
  <c r="I1170"/>
  <c r="H1170"/>
  <c r="F1198" l="1"/>
  <c r="F1184"/>
  <c r="F1282"/>
  <c r="E1233"/>
  <c r="E1184"/>
  <c r="F1170"/>
  <c r="F1177"/>
  <c r="E1254"/>
  <c r="E1282"/>
  <c r="E1205"/>
  <c r="F1240"/>
  <c r="F1247"/>
  <c r="F1268"/>
  <c r="F1212"/>
  <c r="E1226"/>
  <c r="F1254"/>
  <c r="F1261"/>
  <c r="F1226"/>
  <c r="F1233"/>
  <c r="E1170"/>
  <c r="E1191"/>
  <c r="F1205"/>
  <c r="E1212"/>
  <c r="E1240"/>
  <c r="E1268"/>
  <c r="E1177"/>
  <c r="F1191"/>
  <c r="E1198"/>
  <c r="E1219"/>
  <c r="E1247"/>
  <c r="E1261"/>
  <c r="E1275"/>
  <c r="AT1357"/>
  <c r="AT1364" s="1"/>
  <c r="AU1357"/>
  <c r="AU1364" s="1"/>
  <c r="AQ47" i="5" l="1"/>
  <c r="AQ46"/>
  <c r="AQ45"/>
  <c r="AQ44"/>
  <c r="AQ43"/>
  <c r="AQ42"/>
  <c r="AQ41"/>
  <c r="AQ40"/>
  <c r="AQ39"/>
  <c r="AQ38"/>
  <c r="AQ37"/>
  <c r="AQ35"/>
  <c r="AQ34"/>
  <c r="AQ33"/>
  <c r="AQ32"/>
  <c r="AQ30"/>
  <c r="AQ27"/>
  <c r="AQ26"/>
  <c r="AQ25"/>
  <c r="AQ24"/>
  <c r="G47"/>
  <c r="G46"/>
  <c r="G45"/>
  <c r="G44"/>
  <c r="G43"/>
  <c r="G42"/>
  <c r="G41"/>
  <c r="G40"/>
  <c r="G39"/>
  <c r="G38"/>
  <c r="G37"/>
  <c r="G35"/>
  <c r="G34"/>
  <c r="G33"/>
  <c r="G32"/>
  <c r="G30"/>
  <c r="G27"/>
  <c r="G26"/>
  <c r="G25"/>
  <c r="G24"/>
  <c r="G19"/>
  <c r="G18"/>
  <c r="G17"/>
  <c r="G16"/>
  <c r="G13"/>
  <c r="G12"/>
  <c r="G11"/>
  <c r="G10"/>
  <c r="G9"/>
  <c r="G8"/>
  <c r="AQ18"/>
  <c r="AQ19"/>
  <c r="AQ17"/>
  <c r="AQ16"/>
  <c r="AQ11"/>
  <c r="AP13"/>
  <c r="AQ13" s="1"/>
  <c r="AQ9"/>
  <c r="AQ10"/>
  <c r="AQ8"/>
  <c r="E821" i="13" l="1"/>
  <c r="AY691"/>
  <c r="AZ967" l="1"/>
  <c r="F967" s="1"/>
  <c r="AY967"/>
  <c r="AY965" s="1"/>
  <c r="F985"/>
  <c r="E985"/>
  <c r="F984"/>
  <c r="E984"/>
  <c r="F983"/>
  <c r="E983"/>
  <c r="F982"/>
  <c r="E982"/>
  <c r="F981"/>
  <c r="E981"/>
  <c r="F980"/>
  <c r="E980"/>
  <c r="AZ979"/>
  <c r="AY979"/>
  <c r="AW979"/>
  <c r="AV979"/>
  <c r="AU979"/>
  <c r="AT979"/>
  <c r="AR979"/>
  <c r="AQ979"/>
  <c r="AP979"/>
  <c r="AO979"/>
  <c r="AM979"/>
  <c r="AL979"/>
  <c r="AK979"/>
  <c r="AJ979"/>
  <c r="AH979"/>
  <c r="AG979"/>
  <c r="AF979"/>
  <c r="AE979"/>
  <c r="AC979"/>
  <c r="AB979"/>
  <c r="AA979"/>
  <c r="Z979"/>
  <c r="X979"/>
  <c r="W979"/>
  <c r="U979"/>
  <c r="T979"/>
  <c r="R979"/>
  <c r="Q979"/>
  <c r="O979"/>
  <c r="N979"/>
  <c r="L979"/>
  <c r="K979"/>
  <c r="I979"/>
  <c r="H979"/>
  <c r="F978"/>
  <c r="E978"/>
  <c r="F977"/>
  <c r="E977"/>
  <c r="F976"/>
  <c r="E976"/>
  <c r="F975"/>
  <c r="E975"/>
  <c r="F974"/>
  <c r="E974"/>
  <c r="F973"/>
  <c r="E973"/>
  <c r="AZ972"/>
  <c r="AY972"/>
  <c r="AW972"/>
  <c r="AV972"/>
  <c r="AU972"/>
  <c r="AT972"/>
  <c r="AR972"/>
  <c r="AQ972"/>
  <c r="AP972"/>
  <c r="AO972"/>
  <c r="AM972"/>
  <c r="AL972"/>
  <c r="AK972"/>
  <c r="AJ972"/>
  <c r="AH972"/>
  <c r="AG972"/>
  <c r="AF972"/>
  <c r="AE972"/>
  <c r="AC972"/>
  <c r="AB972"/>
  <c r="AA972"/>
  <c r="Z972"/>
  <c r="X972"/>
  <c r="W972"/>
  <c r="U972"/>
  <c r="T972"/>
  <c r="R972"/>
  <c r="Q972"/>
  <c r="O972"/>
  <c r="N972"/>
  <c r="L972"/>
  <c r="K972"/>
  <c r="I972"/>
  <c r="H972"/>
  <c r="AY958"/>
  <c r="F971"/>
  <c r="E971"/>
  <c r="F970"/>
  <c r="E970"/>
  <c r="F969"/>
  <c r="E969"/>
  <c r="F968"/>
  <c r="E968"/>
  <c r="F966"/>
  <c r="E966"/>
  <c r="AW965"/>
  <c r="AV965"/>
  <c r="AU965"/>
  <c r="AT965"/>
  <c r="AR965"/>
  <c r="AQ965"/>
  <c r="AP965"/>
  <c r="AO965"/>
  <c r="AM965"/>
  <c r="AL965"/>
  <c r="AK965"/>
  <c r="AJ965"/>
  <c r="AH965"/>
  <c r="AG965"/>
  <c r="AF965"/>
  <c r="AE965"/>
  <c r="AC965"/>
  <c r="AB965"/>
  <c r="AA965"/>
  <c r="Z965"/>
  <c r="X965"/>
  <c r="W965"/>
  <c r="U965"/>
  <c r="T965"/>
  <c r="R965"/>
  <c r="Q965"/>
  <c r="O965"/>
  <c r="N965"/>
  <c r="L965"/>
  <c r="K965"/>
  <c r="I965"/>
  <c r="H965"/>
  <c r="G975" l="1"/>
  <c r="AZ965"/>
  <c r="F965" s="1"/>
  <c r="E967"/>
  <c r="E965"/>
  <c r="F979"/>
  <c r="F972"/>
  <c r="G982"/>
  <c r="E972"/>
  <c r="E979"/>
  <c r="AZ1004"/>
  <c r="G979" l="1"/>
  <c r="G972"/>
  <c r="AU1363" l="1"/>
  <c r="AU1365"/>
  <c r="AU1135" l="1"/>
  <c r="AU1163"/>
  <c r="AU1149"/>
  <c r="H1032"/>
  <c r="I1032"/>
  <c r="J1032"/>
  <c r="K1032"/>
  <c r="L1032"/>
  <c r="M1032"/>
  <c r="N1032"/>
  <c r="O1032"/>
  <c r="P1032"/>
  <c r="Q1032"/>
  <c r="R1032"/>
  <c r="S1032"/>
  <c r="T1032"/>
  <c r="U1032"/>
  <c r="V1032"/>
  <c r="W1032"/>
  <c r="X1032"/>
  <c r="Y1032"/>
  <c r="Z1032"/>
  <c r="AA1032"/>
  <c r="AB1032"/>
  <c r="AC1032"/>
  <c r="AD1032"/>
  <c r="AE1032"/>
  <c r="AF1032"/>
  <c r="AG1032"/>
  <c r="AH1032"/>
  <c r="AI1032"/>
  <c r="AJ1032"/>
  <c r="AK1032"/>
  <c r="AL1032"/>
  <c r="AM1032"/>
  <c r="AN1032"/>
  <c r="AO1032"/>
  <c r="AP1032"/>
  <c r="AQ1032"/>
  <c r="AR1032"/>
  <c r="AS1032"/>
  <c r="AT1032"/>
  <c r="AU1032"/>
  <c r="AV1032"/>
  <c r="AW1032"/>
  <c r="AX1032"/>
  <c r="AZ1032"/>
  <c r="BA1032"/>
  <c r="H1033"/>
  <c r="I1033"/>
  <c r="J1033"/>
  <c r="K1033"/>
  <c r="L1033"/>
  <c r="M1033"/>
  <c r="N1033"/>
  <c r="O1033"/>
  <c r="P1033"/>
  <c r="Q1033"/>
  <c r="R1033"/>
  <c r="S1033"/>
  <c r="T1033"/>
  <c r="U1033"/>
  <c r="V1033"/>
  <c r="W1033"/>
  <c r="X1033"/>
  <c r="Y1033"/>
  <c r="Z1033"/>
  <c r="AA1033"/>
  <c r="AB1033"/>
  <c r="AC1033"/>
  <c r="AD1033"/>
  <c r="AE1033"/>
  <c r="AF1033"/>
  <c r="AG1033"/>
  <c r="AH1033"/>
  <c r="AI1033"/>
  <c r="AJ1033"/>
  <c r="AK1033"/>
  <c r="AL1033"/>
  <c r="AM1033"/>
  <c r="AN1033"/>
  <c r="AO1033"/>
  <c r="AP1033"/>
  <c r="AQ1033"/>
  <c r="AR1033"/>
  <c r="AS1033"/>
  <c r="AT1033"/>
  <c r="AU1033"/>
  <c r="AV1033"/>
  <c r="AW1033"/>
  <c r="AX1033"/>
  <c r="AY1033"/>
  <c r="AZ1033"/>
  <c r="BA1033"/>
  <c r="I1031"/>
  <c r="J1031"/>
  <c r="K1031"/>
  <c r="L1031"/>
  <c r="M1031"/>
  <c r="N1031"/>
  <c r="O1031"/>
  <c r="P1031"/>
  <c r="Q1031"/>
  <c r="R1031"/>
  <c r="S1031"/>
  <c r="T1031"/>
  <c r="U1031"/>
  <c r="V1031"/>
  <c r="W1031"/>
  <c r="X1031"/>
  <c r="Y1031"/>
  <c r="Z1031"/>
  <c r="AA1031"/>
  <c r="AB1031"/>
  <c r="AC1031"/>
  <c r="AD1031"/>
  <c r="AE1031"/>
  <c r="AF1031"/>
  <c r="AG1031"/>
  <c r="AH1031"/>
  <c r="AI1031"/>
  <c r="AJ1031"/>
  <c r="AK1031"/>
  <c r="AL1031"/>
  <c r="AM1031"/>
  <c r="AN1031"/>
  <c r="AO1031"/>
  <c r="AP1031"/>
  <c r="AQ1031"/>
  <c r="AR1031"/>
  <c r="AS1031"/>
  <c r="AT1031"/>
  <c r="AU1031"/>
  <c r="AV1031"/>
  <c r="AW1031"/>
  <c r="AX1031"/>
  <c r="AY1031"/>
  <c r="AZ1031"/>
  <c r="BA1031"/>
  <c r="H1031"/>
  <c r="F1029" l="1"/>
  <c r="E1029"/>
  <c r="F1028"/>
  <c r="E1028"/>
  <c r="F1027"/>
  <c r="E1027"/>
  <c r="E1026"/>
  <c r="F1026"/>
  <c r="E1025"/>
  <c r="F1025"/>
  <c r="F1024"/>
  <c r="E1024"/>
  <c r="AZ1023"/>
  <c r="AW1023"/>
  <c r="AV1023"/>
  <c r="AU1023"/>
  <c r="AT1023"/>
  <c r="AR1023"/>
  <c r="AQ1023"/>
  <c r="AP1023"/>
  <c r="AO1023"/>
  <c r="AM1023"/>
  <c r="AL1023"/>
  <c r="AK1023"/>
  <c r="AJ1023"/>
  <c r="AH1023"/>
  <c r="AG1023"/>
  <c r="AF1023"/>
  <c r="AE1023"/>
  <c r="AC1023"/>
  <c r="AB1023"/>
  <c r="AA1023"/>
  <c r="Z1023"/>
  <c r="X1023"/>
  <c r="W1023"/>
  <c r="U1023"/>
  <c r="T1023"/>
  <c r="R1023"/>
  <c r="Q1023"/>
  <c r="O1023"/>
  <c r="N1023"/>
  <c r="L1023"/>
  <c r="K1023"/>
  <c r="I1023"/>
  <c r="H1023"/>
  <c r="AY1004" l="1"/>
  <c r="AY1032"/>
  <c r="F1023"/>
  <c r="G1025"/>
  <c r="G1026"/>
  <c r="AY1023"/>
  <c r="E1023" s="1"/>
  <c r="G1023" l="1"/>
  <c r="F964" l="1"/>
  <c r="E964"/>
  <c r="F963"/>
  <c r="E963"/>
  <c r="F962"/>
  <c r="E962"/>
  <c r="F961"/>
  <c r="E961"/>
  <c r="F960"/>
  <c r="E960"/>
  <c r="F959"/>
  <c r="E959"/>
  <c r="AZ958"/>
  <c r="AW958"/>
  <c r="AV958"/>
  <c r="AU958"/>
  <c r="AT958"/>
  <c r="AR958"/>
  <c r="AQ958"/>
  <c r="AP958"/>
  <c r="AO958"/>
  <c r="AM958"/>
  <c r="AL958"/>
  <c r="AK958"/>
  <c r="AJ958"/>
  <c r="AH958"/>
  <c r="AG958"/>
  <c r="AF958"/>
  <c r="AE958"/>
  <c r="AC958"/>
  <c r="AB958"/>
  <c r="AA958"/>
  <c r="Z958"/>
  <c r="X958"/>
  <c r="W958"/>
  <c r="U958"/>
  <c r="T958"/>
  <c r="R958"/>
  <c r="Q958"/>
  <c r="O958"/>
  <c r="N958"/>
  <c r="L958"/>
  <c r="K958"/>
  <c r="I958"/>
  <c r="H958"/>
  <c r="E958" l="1"/>
  <c r="F958"/>
  <c r="F510" l="1"/>
  <c r="E510"/>
  <c r="F509"/>
  <c r="E509"/>
  <c r="F508"/>
  <c r="E508"/>
  <c r="F507"/>
  <c r="E507"/>
  <c r="F506"/>
  <c r="E506"/>
  <c r="F505"/>
  <c r="E505"/>
  <c r="BA504"/>
  <c r="AZ504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AH504"/>
  <c r="AG504"/>
  <c r="AF504"/>
  <c r="AE504"/>
  <c r="AD504"/>
  <c r="AC504"/>
  <c r="AB504"/>
  <c r="AA504"/>
  <c r="Z504"/>
  <c r="Y504"/>
  <c r="X504"/>
  <c r="W504"/>
  <c r="V504"/>
  <c r="U504"/>
  <c r="T504"/>
  <c r="S504"/>
  <c r="R504"/>
  <c r="Q504"/>
  <c r="P504"/>
  <c r="O504"/>
  <c r="N504"/>
  <c r="M504"/>
  <c r="L504"/>
  <c r="K504"/>
  <c r="J504"/>
  <c r="I504"/>
  <c r="H504"/>
  <c r="F504" l="1"/>
  <c r="E504"/>
  <c r="G507"/>
  <c r="G504" l="1"/>
  <c r="F503" l="1"/>
  <c r="E503"/>
  <c r="F502"/>
  <c r="E502"/>
  <c r="F501"/>
  <c r="E501"/>
  <c r="F500"/>
  <c r="E500"/>
  <c r="F499"/>
  <c r="E499"/>
  <c r="F498"/>
  <c r="E498"/>
  <c r="BA497"/>
  <c r="AZ497"/>
  <c r="AY497"/>
  <c r="AX497"/>
  <c r="AW497"/>
  <c r="AV497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AE497"/>
  <c r="AD497"/>
  <c r="AC497"/>
  <c r="AB497"/>
  <c r="AA497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H497"/>
  <c r="E497" l="1"/>
  <c r="F497"/>
  <c r="G500"/>
  <c r="G497" l="1"/>
  <c r="BA1358" l="1"/>
  <c r="BA1365" s="1"/>
  <c r="AZ1358"/>
  <c r="AZ1365" s="1"/>
  <c r="AY1358"/>
  <c r="AY1365" s="1"/>
  <c r="AX1358"/>
  <c r="AX1365" s="1"/>
  <c r="AW1358"/>
  <c r="AW1365" s="1"/>
  <c r="AV1358"/>
  <c r="AV1365" s="1"/>
  <c r="AT1358"/>
  <c r="AT1365" s="1"/>
  <c r="AS1358"/>
  <c r="AS1365" s="1"/>
  <c r="AR1358"/>
  <c r="AR1365" s="1"/>
  <c r="AQ1358"/>
  <c r="AQ1365" s="1"/>
  <c r="AP1358"/>
  <c r="AP1365" s="1"/>
  <c r="AO1358"/>
  <c r="AO1365" s="1"/>
  <c r="AN1358"/>
  <c r="AN1365" s="1"/>
  <c r="AM1358"/>
  <c r="AM1365" s="1"/>
  <c r="AL1358"/>
  <c r="AL1365" s="1"/>
  <c r="AK1358"/>
  <c r="AK1365" s="1"/>
  <c r="AJ1358"/>
  <c r="AJ1365" s="1"/>
  <c r="AI1358"/>
  <c r="AI1365" s="1"/>
  <c r="AH1358"/>
  <c r="AH1365" s="1"/>
  <c r="AG1358"/>
  <c r="AG1365" s="1"/>
  <c r="AF1358"/>
  <c r="AF1365" s="1"/>
  <c r="AE1358"/>
  <c r="AE1365" s="1"/>
  <c r="AD1358"/>
  <c r="AD1365" s="1"/>
  <c r="AC1358"/>
  <c r="AC1365" s="1"/>
  <c r="AB1358"/>
  <c r="AB1365" s="1"/>
  <c r="AA1358"/>
  <c r="AA1365" s="1"/>
  <c r="Z1358"/>
  <c r="Z1365" s="1"/>
  <c r="Y1358"/>
  <c r="Y1365" s="1"/>
  <c r="X1358"/>
  <c r="X1365" s="1"/>
  <c r="W1358"/>
  <c r="W1365" s="1"/>
  <c r="V1358"/>
  <c r="V1365" s="1"/>
  <c r="U1358"/>
  <c r="U1365" s="1"/>
  <c r="T1358"/>
  <c r="T1365" s="1"/>
  <c r="S1358"/>
  <c r="S1365" s="1"/>
  <c r="R1358"/>
  <c r="R1365" s="1"/>
  <c r="Q1358"/>
  <c r="Q1365" s="1"/>
  <c r="P1358"/>
  <c r="P1365" s="1"/>
  <c r="O1358"/>
  <c r="O1365" s="1"/>
  <c r="N1358"/>
  <c r="N1365" s="1"/>
  <c r="M1358"/>
  <c r="M1365" s="1"/>
  <c r="L1358"/>
  <c r="L1365" s="1"/>
  <c r="K1358"/>
  <c r="K1365" s="1"/>
  <c r="J1358"/>
  <c r="J1365" s="1"/>
  <c r="I1358"/>
  <c r="I1365" s="1"/>
  <c r="H1358"/>
  <c r="H1365" s="1"/>
  <c r="BA1357"/>
  <c r="BA1364" s="1"/>
  <c r="AZ1357"/>
  <c r="AZ1364" s="1"/>
  <c r="AY1357"/>
  <c r="AY1364" s="1"/>
  <c r="AX1357"/>
  <c r="AX1364" s="1"/>
  <c r="AW1357"/>
  <c r="AW1364" s="1"/>
  <c r="AV1357"/>
  <c r="AV1364" s="1"/>
  <c r="AS1357"/>
  <c r="AS1364" s="1"/>
  <c r="AR1357"/>
  <c r="AR1364" s="1"/>
  <c r="AQ1357"/>
  <c r="AQ1364" s="1"/>
  <c r="AP1357"/>
  <c r="AP1364" s="1"/>
  <c r="AO1357"/>
  <c r="AO1364" s="1"/>
  <c r="AN1357"/>
  <c r="AN1364" s="1"/>
  <c r="AM1357"/>
  <c r="AM1364" s="1"/>
  <c r="AL1357"/>
  <c r="AL1364" s="1"/>
  <c r="AK1357"/>
  <c r="AK1364" s="1"/>
  <c r="AJ1357"/>
  <c r="AJ1364" s="1"/>
  <c r="AI1357"/>
  <c r="AI1364" s="1"/>
  <c r="AH1357"/>
  <c r="AH1364" s="1"/>
  <c r="AG1357"/>
  <c r="AG1364" s="1"/>
  <c r="AF1357"/>
  <c r="AF1364" s="1"/>
  <c r="AE1357"/>
  <c r="AE1364" s="1"/>
  <c r="AD1357"/>
  <c r="AD1364" s="1"/>
  <c r="AC1357"/>
  <c r="AC1364" s="1"/>
  <c r="AB1357"/>
  <c r="AB1364" s="1"/>
  <c r="AA1357"/>
  <c r="AA1364" s="1"/>
  <c r="Z1357"/>
  <c r="Z1364" s="1"/>
  <c r="Y1357"/>
  <c r="Y1364" s="1"/>
  <c r="X1357"/>
  <c r="X1364" s="1"/>
  <c r="W1357"/>
  <c r="W1364" s="1"/>
  <c r="V1357"/>
  <c r="V1364" s="1"/>
  <c r="U1357"/>
  <c r="U1364" s="1"/>
  <c r="T1357"/>
  <c r="T1364" s="1"/>
  <c r="S1357"/>
  <c r="S1364" s="1"/>
  <c r="R1357"/>
  <c r="R1364" s="1"/>
  <c r="Q1357"/>
  <c r="Q1364" s="1"/>
  <c r="P1357"/>
  <c r="P1364" s="1"/>
  <c r="O1357"/>
  <c r="O1364" s="1"/>
  <c r="N1357"/>
  <c r="N1364" s="1"/>
  <c r="M1357"/>
  <c r="M1364" s="1"/>
  <c r="L1357"/>
  <c r="L1364" s="1"/>
  <c r="K1357"/>
  <c r="K1364" s="1"/>
  <c r="J1357"/>
  <c r="J1364" s="1"/>
  <c r="I1357"/>
  <c r="I1364" s="1"/>
  <c r="H1357"/>
  <c r="H1364" s="1"/>
  <c r="F1169"/>
  <c r="E1169"/>
  <c r="F1168"/>
  <c r="E1168"/>
  <c r="F1167"/>
  <c r="E1167"/>
  <c r="F1166"/>
  <c r="E1166"/>
  <c r="F1165"/>
  <c r="E1165"/>
  <c r="F1164"/>
  <c r="E1164"/>
  <c r="AZ1163"/>
  <c r="AY1163"/>
  <c r="AW1163"/>
  <c r="AV1163"/>
  <c r="AT1163"/>
  <c r="AR1163"/>
  <c r="AQ1163"/>
  <c r="AP1163"/>
  <c r="AO1163"/>
  <c r="AM1163"/>
  <c r="AL1163"/>
  <c r="AK1163"/>
  <c r="AJ1163"/>
  <c r="AH1163"/>
  <c r="AG1163"/>
  <c r="AF1163"/>
  <c r="AE1163"/>
  <c r="AC1163"/>
  <c r="AB1163"/>
  <c r="AA1163"/>
  <c r="Z1163"/>
  <c r="X1163"/>
  <c r="W1163"/>
  <c r="U1163"/>
  <c r="T1163"/>
  <c r="R1163"/>
  <c r="Q1163"/>
  <c r="O1163"/>
  <c r="N1163"/>
  <c r="L1163"/>
  <c r="K1163"/>
  <c r="I1163"/>
  <c r="H1163"/>
  <c r="F1162"/>
  <c r="E1162"/>
  <c r="F1161"/>
  <c r="E1161"/>
  <c r="F1160"/>
  <c r="E1160"/>
  <c r="F1159"/>
  <c r="E1159"/>
  <c r="F1158"/>
  <c r="E1158"/>
  <c r="F1157"/>
  <c r="E1157"/>
  <c r="AZ1156"/>
  <c r="AY1156"/>
  <c r="AW1156"/>
  <c r="AV1156"/>
  <c r="AU1156"/>
  <c r="AT1156"/>
  <c r="AR1156"/>
  <c r="AQ1156"/>
  <c r="AP1156"/>
  <c r="AO1156"/>
  <c r="AM1156"/>
  <c r="AL1156"/>
  <c r="AK1156"/>
  <c r="AJ1156"/>
  <c r="AH1156"/>
  <c r="AG1156"/>
  <c r="AF1156"/>
  <c r="AE1156"/>
  <c r="AC1156"/>
  <c r="AB1156"/>
  <c r="AA1156"/>
  <c r="Z1156"/>
  <c r="X1156"/>
  <c r="W1156"/>
  <c r="U1156"/>
  <c r="T1156"/>
  <c r="R1156"/>
  <c r="Q1156"/>
  <c r="O1156"/>
  <c r="N1156"/>
  <c r="L1156"/>
  <c r="K1156"/>
  <c r="I1156"/>
  <c r="H1156"/>
  <c r="F1155"/>
  <c r="E1155"/>
  <c r="F1154"/>
  <c r="F1153"/>
  <c r="E1153"/>
  <c r="F1152"/>
  <c r="E1152"/>
  <c r="F1151"/>
  <c r="E1151"/>
  <c r="F1150"/>
  <c r="E1150"/>
  <c r="AZ1149"/>
  <c r="AY1149"/>
  <c r="AW1149"/>
  <c r="AV1149"/>
  <c r="AT1149"/>
  <c r="AR1149"/>
  <c r="AQ1149"/>
  <c r="AO1149"/>
  <c r="AM1149"/>
  <c r="AL1149"/>
  <c r="AK1149"/>
  <c r="AJ1149"/>
  <c r="AH1149"/>
  <c r="AG1149"/>
  <c r="AF1149"/>
  <c r="AE1149"/>
  <c r="AC1149"/>
  <c r="AB1149"/>
  <c r="AA1149"/>
  <c r="Z1149"/>
  <c r="X1149"/>
  <c r="W1149"/>
  <c r="U1149"/>
  <c r="T1149"/>
  <c r="R1149"/>
  <c r="Q1149"/>
  <c r="O1149"/>
  <c r="N1149"/>
  <c r="L1149"/>
  <c r="K1149"/>
  <c r="I1149"/>
  <c r="H1149"/>
  <c r="F1148"/>
  <c r="F1147"/>
  <c r="E1147"/>
  <c r="F1146"/>
  <c r="E1146"/>
  <c r="F1145"/>
  <c r="E1145"/>
  <c r="F1144"/>
  <c r="E1144"/>
  <c r="F1143"/>
  <c r="E1143"/>
  <c r="AZ1142"/>
  <c r="AY1142"/>
  <c r="AW1142"/>
  <c r="AV1142"/>
  <c r="AU1142"/>
  <c r="AT1142"/>
  <c r="AR1142"/>
  <c r="AQ1142"/>
  <c r="AP1142"/>
  <c r="AO1142"/>
  <c r="AM1142"/>
  <c r="AL1142"/>
  <c r="AK1142"/>
  <c r="AJ1142"/>
  <c r="AH1142"/>
  <c r="AG1142"/>
  <c r="AF1142"/>
  <c r="AE1142"/>
  <c r="AC1142"/>
  <c r="AB1142"/>
  <c r="AA1142"/>
  <c r="Z1142"/>
  <c r="X1142"/>
  <c r="W1142"/>
  <c r="U1142"/>
  <c r="T1142"/>
  <c r="R1142"/>
  <c r="Q1142"/>
  <c r="O1142"/>
  <c r="N1142"/>
  <c r="L1142"/>
  <c r="K1142"/>
  <c r="I1142"/>
  <c r="H1142"/>
  <c r="F1141"/>
  <c r="E1141"/>
  <c r="F1140"/>
  <c r="E1140"/>
  <c r="F1139"/>
  <c r="E1139"/>
  <c r="F1138"/>
  <c r="E1138"/>
  <c r="F1137"/>
  <c r="E1137"/>
  <c r="F1136"/>
  <c r="E1136"/>
  <c r="AZ1135"/>
  <c r="AY1135"/>
  <c r="AW1135"/>
  <c r="AV1135"/>
  <c r="AT1135"/>
  <c r="AR1135"/>
  <c r="AQ1135"/>
  <c r="AP1135"/>
  <c r="AO1135"/>
  <c r="AM1135"/>
  <c r="AL1135"/>
  <c r="AK1135"/>
  <c r="AJ1135"/>
  <c r="AH1135"/>
  <c r="AG1135"/>
  <c r="AF1135"/>
  <c r="AE1135"/>
  <c r="AC1135"/>
  <c r="AB1135"/>
  <c r="AA1135"/>
  <c r="Z1135"/>
  <c r="X1135"/>
  <c r="W1135"/>
  <c r="U1135"/>
  <c r="T1135"/>
  <c r="R1135"/>
  <c r="Q1135"/>
  <c r="O1135"/>
  <c r="N1135"/>
  <c r="L1135"/>
  <c r="K1135"/>
  <c r="I1135"/>
  <c r="H1135"/>
  <c r="F1134"/>
  <c r="E1134"/>
  <c r="F1133"/>
  <c r="E1133"/>
  <c r="BA1356"/>
  <c r="BA1363" s="1"/>
  <c r="AZ1356"/>
  <c r="AZ1363" s="1"/>
  <c r="AY1356"/>
  <c r="AY1363" s="1"/>
  <c r="AX1356"/>
  <c r="AX1363" s="1"/>
  <c r="AW1356"/>
  <c r="AW1363" s="1"/>
  <c r="AV1356"/>
  <c r="AV1363" s="1"/>
  <c r="AT1356"/>
  <c r="AT1363" s="1"/>
  <c r="AS1356"/>
  <c r="AS1363" s="1"/>
  <c r="AR1356"/>
  <c r="AR1363" s="1"/>
  <c r="AQ1356"/>
  <c r="AQ1363" s="1"/>
  <c r="AP1356"/>
  <c r="AP1363" s="1"/>
  <c r="AO1356"/>
  <c r="AO1363" s="1"/>
  <c r="AN1356"/>
  <c r="AN1363" s="1"/>
  <c r="AM1356"/>
  <c r="AM1363" s="1"/>
  <c r="AL1356"/>
  <c r="AL1363" s="1"/>
  <c r="AK1356"/>
  <c r="AK1363" s="1"/>
  <c r="AJ1356"/>
  <c r="AJ1363" s="1"/>
  <c r="AI1356"/>
  <c r="AI1363" s="1"/>
  <c r="AH1356"/>
  <c r="AH1363" s="1"/>
  <c r="AG1356"/>
  <c r="AG1363" s="1"/>
  <c r="AF1356"/>
  <c r="AF1363" s="1"/>
  <c r="AE1356"/>
  <c r="AE1363" s="1"/>
  <c r="AD1356"/>
  <c r="AD1363" s="1"/>
  <c r="AC1356"/>
  <c r="AC1363" s="1"/>
  <c r="AB1356"/>
  <c r="AB1363" s="1"/>
  <c r="AA1356"/>
  <c r="AA1363" s="1"/>
  <c r="Z1356"/>
  <c r="Z1363" s="1"/>
  <c r="Y1356"/>
  <c r="Y1363" s="1"/>
  <c r="X1356"/>
  <c r="X1363" s="1"/>
  <c r="W1356"/>
  <c r="W1363" s="1"/>
  <c r="V1356"/>
  <c r="V1363" s="1"/>
  <c r="U1356"/>
  <c r="U1363" s="1"/>
  <c r="T1356"/>
  <c r="T1363" s="1"/>
  <c r="S1356"/>
  <c r="S1363" s="1"/>
  <c r="R1356"/>
  <c r="R1363" s="1"/>
  <c r="Q1356"/>
  <c r="Q1363" s="1"/>
  <c r="P1356"/>
  <c r="P1363" s="1"/>
  <c r="O1356"/>
  <c r="O1363" s="1"/>
  <c r="N1356"/>
  <c r="N1363" s="1"/>
  <c r="M1356"/>
  <c r="M1363" s="1"/>
  <c r="L1356"/>
  <c r="L1363" s="1"/>
  <c r="K1356"/>
  <c r="K1363" s="1"/>
  <c r="J1356"/>
  <c r="J1363" s="1"/>
  <c r="I1356"/>
  <c r="H1356"/>
  <c r="BA1355"/>
  <c r="BA1362" s="1"/>
  <c r="AZ1355"/>
  <c r="AZ1362" s="1"/>
  <c r="AY1355"/>
  <c r="AY1362" s="1"/>
  <c r="AX1355"/>
  <c r="AX1362" s="1"/>
  <c r="AW1355"/>
  <c r="AW1362" s="1"/>
  <c r="AV1355"/>
  <c r="AV1362" s="1"/>
  <c r="AU1355"/>
  <c r="AU1362" s="1"/>
  <c r="AT1355"/>
  <c r="AT1362" s="1"/>
  <c r="AS1355"/>
  <c r="AS1362" s="1"/>
  <c r="AR1355"/>
  <c r="AR1362" s="1"/>
  <c r="AQ1355"/>
  <c r="AQ1362" s="1"/>
  <c r="AP1355"/>
  <c r="AP1362" s="1"/>
  <c r="AO1355"/>
  <c r="AO1362" s="1"/>
  <c r="AN1355"/>
  <c r="AN1362" s="1"/>
  <c r="AM1355"/>
  <c r="AM1362" s="1"/>
  <c r="AL1355"/>
  <c r="AL1362" s="1"/>
  <c r="AK1355"/>
  <c r="AK1362" s="1"/>
  <c r="AJ1355"/>
  <c r="AJ1362" s="1"/>
  <c r="AI1355"/>
  <c r="AI1362" s="1"/>
  <c r="AH1355"/>
  <c r="AH1362" s="1"/>
  <c r="AG1355"/>
  <c r="AG1362" s="1"/>
  <c r="AF1355"/>
  <c r="AF1362" s="1"/>
  <c r="AE1355"/>
  <c r="AE1362" s="1"/>
  <c r="AD1355"/>
  <c r="AD1362" s="1"/>
  <c r="AC1355"/>
  <c r="AC1362" s="1"/>
  <c r="AB1355"/>
  <c r="AB1362" s="1"/>
  <c r="AA1355"/>
  <c r="AA1362" s="1"/>
  <c r="Z1355"/>
  <c r="Z1362" s="1"/>
  <c r="Y1355"/>
  <c r="Y1362" s="1"/>
  <c r="X1355"/>
  <c r="X1362" s="1"/>
  <c r="W1355"/>
  <c r="W1362" s="1"/>
  <c r="V1355"/>
  <c r="V1362" s="1"/>
  <c r="U1355"/>
  <c r="U1362" s="1"/>
  <c r="T1355"/>
  <c r="T1362" s="1"/>
  <c r="S1355"/>
  <c r="S1362" s="1"/>
  <c r="R1355"/>
  <c r="R1362" s="1"/>
  <c r="Q1355"/>
  <c r="Q1362" s="1"/>
  <c r="P1355"/>
  <c r="P1362" s="1"/>
  <c r="O1355"/>
  <c r="O1362" s="1"/>
  <c r="N1355"/>
  <c r="N1362" s="1"/>
  <c r="M1355"/>
  <c r="M1362" s="1"/>
  <c r="L1355"/>
  <c r="L1362" s="1"/>
  <c r="K1355"/>
  <c r="K1362" s="1"/>
  <c r="J1355"/>
  <c r="J1362" s="1"/>
  <c r="I1355"/>
  <c r="H1355"/>
  <c r="BA1354"/>
  <c r="BA1361" s="1"/>
  <c r="AZ1354"/>
  <c r="AZ1361" s="1"/>
  <c r="AY1354"/>
  <c r="AY1361" s="1"/>
  <c r="AX1354"/>
  <c r="AX1361" s="1"/>
  <c r="AW1354"/>
  <c r="AW1361" s="1"/>
  <c r="AV1354"/>
  <c r="AV1361" s="1"/>
  <c r="AU1354"/>
  <c r="AU1361" s="1"/>
  <c r="AT1354"/>
  <c r="AT1361" s="1"/>
  <c r="AS1354"/>
  <c r="AS1361" s="1"/>
  <c r="AR1354"/>
  <c r="AR1361" s="1"/>
  <c r="AQ1354"/>
  <c r="AQ1361" s="1"/>
  <c r="AP1354"/>
  <c r="AP1361" s="1"/>
  <c r="AO1354"/>
  <c r="AO1361" s="1"/>
  <c r="AN1354"/>
  <c r="AN1361" s="1"/>
  <c r="AM1354"/>
  <c r="AM1361" s="1"/>
  <c r="AL1354"/>
  <c r="AL1361" s="1"/>
  <c r="AK1354"/>
  <c r="AK1361" s="1"/>
  <c r="AJ1354"/>
  <c r="AJ1361" s="1"/>
  <c r="AI1354"/>
  <c r="AI1361" s="1"/>
  <c r="AH1354"/>
  <c r="AH1361" s="1"/>
  <c r="AG1354"/>
  <c r="AG1361" s="1"/>
  <c r="AF1354"/>
  <c r="AF1361" s="1"/>
  <c r="AE1354"/>
  <c r="AE1361" s="1"/>
  <c r="AD1354"/>
  <c r="AD1361" s="1"/>
  <c r="AC1354"/>
  <c r="AC1361" s="1"/>
  <c r="AB1354"/>
  <c r="AB1361" s="1"/>
  <c r="AA1354"/>
  <c r="AA1361" s="1"/>
  <c r="Z1354"/>
  <c r="Z1361" s="1"/>
  <c r="Y1354"/>
  <c r="Y1361" s="1"/>
  <c r="X1354"/>
  <c r="X1361" s="1"/>
  <c r="W1354"/>
  <c r="W1361" s="1"/>
  <c r="V1354"/>
  <c r="V1361" s="1"/>
  <c r="U1354"/>
  <c r="U1361" s="1"/>
  <c r="T1354"/>
  <c r="T1361" s="1"/>
  <c r="S1354"/>
  <c r="S1361" s="1"/>
  <c r="R1354"/>
  <c r="R1361" s="1"/>
  <c r="Q1354"/>
  <c r="Q1361" s="1"/>
  <c r="P1354"/>
  <c r="P1361" s="1"/>
  <c r="O1354"/>
  <c r="O1361" s="1"/>
  <c r="N1354"/>
  <c r="N1361" s="1"/>
  <c r="M1354"/>
  <c r="M1361" s="1"/>
  <c r="L1354"/>
  <c r="L1361" s="1"/>
  <c r="K1354"/>
  <c r="K1361" s="1"/>
  <c r="J1354"/>
  <c r="J1361" s="1"/>
  <c r="I1354"/>
  <c r="H1354"/>
  <c r="H1352" s="1"/>
  <c r="BA1353"/>
  <c r="BA1360" s="1"/>
  <c r="AZ1353"/>
  <c r="AY1353"/>
  <c r="AX1353"/>
  <c r="AX1360" s="1"/>
  <c r="AW1353"/>
  <c r="AV1353"/>
  <c r="AU1353"/>
  <c r="AT1353"/>
  <c r="AS1353"/>
  <c r="AS1360" s="1"/>
  <c r="AR1353"/>
  <c r="AQ1353"/>
  <c r="AP1353"/>
  <c r="AO1353"/>
  <c r="AN1353"/>
  <c r="AN1360" s="1"/>
  <c r="AM1353"/>
  <c r="AL1353"/>
  <c r="AK1353"/>
  <c r="AJ1353"/>
  <c r="AI1353"/>
  <c r="AI1360" s="1"/>
  <c r="AH1353"/>
  <c r="AG1353"/>
  <c r="AF1353"/>
  <c r="AE1353"/>
  <c r="AD1353"/>
  <c r="AD1360" s="1"/>
  <c r="AC1353"/>
  <c r="AB1353"/>
  <c r="AA1353"/>
  <c r="Z1353"/>
  <c r="Y1353"/>
  <c r="Y1360" s="1"/>
  <c r="X1353"/>
  <c r="W1353"/>
  <c r="V1353"/>
  <c r="V1360" s="1"/>
  <c r="U1353"/>
  <c r="T1353"/>
  <c r="S1353"/>
  <c r="S1360" s="1"/>
  <c r="R1353"/>
  <c r="Q1353"/>
  <c r="P1353"/>
  <c r="P1360" s="1"/>
  <c r="O1353"/>
  <c r="N1353"/>
  <c r="M1353"/>
  <c r="M1360" s="1"/>
  <c r="L1353"/>
  <c r="K1353"/>
  <c r="J1353"/>
  <c r="J1360" s="1"/>
  <c r="I1353"/>
  <c r="E1142" l="1"/>
  <c r="AK1128"/>
  <c r="F1135"/>
  <c r="I1128"/>
  <c r="AB1128"/>
  <c r="F1156"/>
  <c r="U1128"/>
  <c r="AZ1128"/>
  <c r="AR1128"/>
  <c r="O1128"/>
  <c r="AA1128"/>
  <c r="AF1128"/>
  <c r="AQ1128"/>
  <c r="AW1128"/>
  <c r="F1131"/>
  <c r="F1142"/>
  <c r="F1149"/>
  <c r="E1156"/>
  <c r="F1163"/>
  <c r="K1128"/>
  <c r="E1135"/>
  <c r="L1128"/>
  <c r="R1128"/>
  <c r="X1128"/>
  <c r="AC1128"/>
  <c r="AH1128"/>
  <c r="AM1128"/>
  <c r="AU1128"/>
  <c r="F1129"/>
  <c r="AU1352"/>
  <c r="AU1360"/>
  <c r="AU1359" s="1"/>
  <c r="F1358"/>
  <c r="Q1128"/>
  <c r="W1128"/>
  <c r="AG1128"/>
  <c r="AL1128"/>
  <c r="F1130"/>
  <c r="E1163"/>
  <c r="F1364"/>
  <c r="E1358"/>
  <c r="N1128"/>
  <c r="T1128"/>
  <c r="Z1128"/>
  <c r="AE1128"/>
  <c r="AJ1128"/>
  <c r="AP1128"/>
  <c r="AV1128"/>
  <c r="F1357"/>
  <c r="E1365"/>
  <c r="AT1128"/>
  <c r="E1149"/>
  <c r="AY1128"/>
  <c r="F1132"/>
  <c r="AO1128"/>
  <c r="Q1360"/>
  <c r="Q1359" s="1"/>
  <c r="Q1352"/>
  <c r="U1360"/>
  <c r="U1359" s="1"/>
  <c r="U1352"/>
  <c r="W1360"/>
  <c r="W1359" s="1"/>
  <c r="W1352"/>
  <c r="AA1360"/>
  <c r="AA1359" s="1"/>
  <c r="AA1352"/>
  <c r="AE1360"/>
  <c r="AE1359" s="1"/>
  <c r="AE1352"/>
  <c r="AK1360"/>
  <c r="AK1359" s="1"/>
  <c r="AK1352"/>
  <c r="I1362"/>
  <c r="F1362" s="1"/>
  <c r="F1355"/>
  <c r="H1363"/>
  <c r="E1363" s="1"/>
  <c r="E1356"/>
  <c r="I1360"/>
  <c r="F1353"/>
  <c r="I1352"/>
  <c r="K1360"/>
  <c r="K1359" s="1"/>
  <c r="K1352"/>
  <c r="O1360"/>
  <c r="O1359" s="1"/>
  <c r="O1352"/>
  <c r="AC1360"/>
  <c r="AC1359" s="1"/>
  <c r="AC1352"/>
  <c r="AG1360"/>
  <c r="AG1359" s="1"/>
  <c r="AG1352"/>
  <c r="AM1360"/>
  <c r="AM1359" s="1"/>
  <c r="AM1352"/>
  <c r="AO1360"/>
  <c r="AO1359" s="1"/>
  <c r="AO1352"/>
  <c r="AQ1360"/>
  <c r="AQ1359" s="1"/>
  <c r="AQ1352"/>
  <c r="AW1360"/>
  <c r="AW1359" s="1"/>
  <c r="AW1352"/>
  <c r="AY1360"/>
  <c r="AY1359" s="1"/>
  <c r="AY1352"/>
  <c r="H1361"/>
  <c r="E1361" s="1"/>
  <c r="E1354"/>
  <c r="H1360"/>
  <c r="E1353"/>
  <c r="L1360"/>
  <c r="L1359" s="1"/>
  <c r="L1352"/>
  <c r="N1360"/>
  <c r="N1359" s="1"/>
  <c r="N1352"/>
  <c r="R1360"/>
  <c r="R1359" s="1"/>
  <c r="R1352"/>
  <c r="T1360"/>
  <c r="T1359" s="1"/>
  <c r="T1352"/>
  <c r="X1360"/>
  <c r="X1359" s="1"/>
  <c r="X1352"/>
  <c r="Z1360"/>
  <c r="Z1359" s="1"/>
  <c r="Z1352"/>
  <c r="AB1360"/>
  <c r="AB1359" s="1"/>
  <c r="AB1352"/>
  <c r="AF1360"/>
  <c r="AF1359" s="1"/>
  <c r="AF1352"/>
  <c r="AH1360"/>
  <c r="AH1359" s="1"/>
  <c r="AH1352"/>
  <c r="AJ1360"/>
  <c r="AJ1359" s="1"/>
  <c r="AJ1352"/>
  <c r="AL1360"/>
  <c r="AL1359" s="1"/>
  <c r="AL1352"/>
  <c r="AP1360"/>
  <c r="AP1359" s="1"/>
  <c r="AP1352"/>
  <c r="AR1360"/>
  <c r="AR1359" s="1"/>
  <c r="AR1352"/>
  <c r="AT1360"/>
  <c r="AT1359" s="1"/>
  <c r="AT1352"/>
  <c r="AV1360"/>
  <c r="AV1359" s="1"/>
  <c r="AV1352"/>
  <c r="AZ1360"/>
  <c r="AZ1359" s="1"/>
  <c r="AZ1352"/>
  <c r="I1361"/>
  <c r="F1361" s="1"/>
  <c r="F1354"/>
  <c r="H1362"/>
  <c r="E1362" s="1"/>
  <c r="E1355"/>
  <c r="E1129"/>
  <c r="E1130"/>
  <c r="E1131"/>
  <c r="E1132"/>
  <c r="I1363"/>
  <c r="F1363" s="1"/>
  <c r="F1356"/>
  <c r="E1357"/>
  <c r="E1364"/>
  <c r="F1365"/>
  <c r="E1352" l="1"/>
  <c r="F1128"/>
  <c r="E1128"/>
  <c r="E1360"/>
  <c r="H1359"/>
  <c r="E1359" s="1"/>
  <c r="F1352"/>
  <c r="F1360"/>
  <c r="I1359"/>
  <c r="F1359" s="1"/>
  <c r="E828" l="1"/>
  <c r="H812" l="1"/>
  <c r="F957"/>
  <c r="E957"/>
  <c r="F956"/>
  <c r="E956"/>
  <c r="F955"/>
  <c r="E955"/>
  <c r="F954"/>
  <c r="E954"/>
  <c r="F953"/>
  <c r="E953"/>
  <c r="F952"/>
  <c r="E952"/>
  <c r="AZ951"/>
  <c r="AY951"/>
  <c r="AW951"/>
  <c r="AV951"/>
  <c r="AU951"/>
  <c r="AT951"/>
  <c r="AR951"/>
  <c r="AQ951"/>
  <c r="AP951"/>
  <c r="AO951"/>
  <c r="AM951"/>
  <c r="AL951"/>
  <c r="AK951"/>
  <c r="AJ951"/>
  <c r="AH951"/>
  <c r="AG951"/>
  <c r="AF951"/>
  <c r="AE951"/>
  <c r="AC951"/>
  <c r="AB951"/>
  <c r="AA951"/>
  <c r="Z951"/>
  <c r="X951"/>
  <c r="W951"/>
  <c r="U951"/>
  <c r="T951"/>
  <c r="R951"/>
  <c r="Q951"/>
  <c r="O951"/>
  <c r="N951"/>
  <c r="L951"/>
  <c r="K951"/>
  <c r="I951"/>
  <c r="H951"/>
  <c r="F951" l="1"/>
  <c r="E951"/>
  <c r="AZ1114"/>
  <c r="AT1113" l="1"/>
  <c r="AT1120" s="1"/>
  <c r="AU1113"/>
  <c r="AU1120" s="1"/>
  <c r="AT1114"/>
  <c r="AT1121" s="1"/>
  <c r="AU1114"/>
  <c r="AU1121" s="1"/>
  <c r="AU1112"/>
  <c r="AU1119" s="1"/>
  <c r="AU1104"/>
  <c r="AU1061"/>
  <c r="AU1118" l="1"/>
  <c r="AU1111"/>
  <c r="AU1075"/>
  <c r="H1049" l="1"/>
  <c r="I1049"/>
  <c r="I1091" s="1"/>
  <c r="J1049"/>
  <c r="J1091" s="1"/>
  <c r="K1049"/>
  <c r="K1091" s="1"/>
  <c r="L1049"/>
  <c r="L1091" s="1"/>
  <c r="M1049"/>
  <c r="M1091" s="1"/>
  <c r="N1049"/>
  <c r="N1091" s="1"/>
  <c r="O1049"/>
  <c r="O1091" s="1"/>
  <c r="P1049"/>
  <c r="P1091" s="1"/>
  <c r="Q1049"/>
  <c r="Q1091" s="1"/>
  <c r="R1049"/>
  <c r="R1091" s="1"/>
  <c r="S1049"/>
  <c r="S1091" s="1"/>
  <c r="T1049"/>
  <c r="T1091" s="1"/>
  <c r="U1049"/>
  <c r="U1091" s="1"/>
  <c r="V1049"/>
  <c r="V1091" s="1"/>
  <c r="W1049"/>
  <c r="W1091" s="1"/>
  <c r="X1049"/>
  <c r="Y1049"/>
  <c r="Y1091" s="1"/>
  <c r="Z1049"/>
  <c r="Z1091" s="1"/>
  <c r="AA1049"/>
  <c r="AA1091" s="1"/>
  <c r="AB1049"/>
  <c r="AB1091" s="1"/>
  <c r="AC1049"/>
  <c r="AC1091" s="1"/>
  <c r="AD1049"/>
  <c r="AD1091" s="1"/>
  <c r="AE1049"/>
  <c r="AE1091" s="1"/>
  <c r="AF1049"/>
  <c r="AF1091" s="1"/>
  <c r="AG1049"/>
  <c r="AG1091" s="1"/>
  <c r="AH1049"/>
  <c r="AH1091" s="1"/>
  <c r="AI1049"/>
  <c r="AI1091" s="1"/>
  <c r="AJ1049"/>
  <c r="AJ1091" s="1"/>
  <c r="AK1049"/>
  <c r="AK1091" s="1"/>
  <c r="AL1049"/>
  <c r="AL1091" s="1"/>
  <c r="AM1049"/>
  <c r="AM1091" s="1"/>
  <c r="AN1049"/>
  <c r="AO1049"/>
  <c r="AO1091" s="1"/>
  <c r="AP1049"/>
  <c r="AP1091" s="1"/>
  <c r="AQ1049"/>
  <c r="AQ1091" s="1"/>
  <c r="AR1049"/>
  <c r="AR1091" s="1"/>
  <c r="AS1049"/>
  <c r="AS1091" s="1"/>
  <c r="AT1049"/>
  <c r="AT1091" s="1"/>
  <c r="AU1049"/>
  <c r="AU1091" s="1"/>
  <c r="AV1049"/>
  <c r="AV1091" s="1"/>
  <c r="AW1049"/>
  <c r="AW1091" s="1"/>
  <c r="AX1049"/>
  <c r="AX1091" s="1"/>
  <c r="AY1049"/>
  <c r="AY1091" s="1"/>
  <c r="AZ1049"/>
  <c r="AZ1091" s="1"/>
  <c r="BA1049"/>
  <c r="BA1091" s="1"/>
  <c r="H1050"/>
  <c r="H1092" s="1"/>
  <c r="I1050"/>
  <c r="I1092" s="1"/>
  <c r="J1050"/>
  <c r="J1092" s="1"/>
  <c r="K1050"/>
  <c r="K1092" s="1"/>
  <c r="L1050"/>
  <c r="L1092" s="1"/>
  <c r="M1050"/>
  <c r="M1092" s="1"/>
  <c r="N1050"/>
  <c r="N1092" s="1"/>
  <c r="O1050"/>
  <c r="O1092" s="1"/>
  <c r="P1050"/>
  <c r="P1092" s="1"/>
  <c r="Q1050"/>
  <c r="Q1092" s="1"/>
  <c r="R1050"/>
  <c r="R1092" s="1"/>
  <c r="S1050"/>
  <c r="S1092" s="1"/>
  <c r="T1050"/>
  <c r="T1092" s="1"/>
  <c r="U1050"/>
  <c r="U1092" s="1"/>
  <c r="V1050"/>
  <c r="V1092" s="1"/>
  <c r="W1050"/>
  <c r="W1092" s="1"/>
  <c r="X1050"/>
  <c r="X1092" s="1"/>
  <c r="Y1050"/>
  <c r="Y1092" s="1"/>
  <c r="Z1050"/>
  <c r="Z1092" s="1"/>
  <c r="AA1050"/>
  <c r="AA1092" s="1"/>
  <c r="AB1050"/>
  <c r="AB1092" s="1"/>
  <c r="AC1050"/>
  <c r="AC1092" s="1"/>
  <c r="AD1050"/>
  <c r="AD1092" s="1"/>
  <c r="AE1050"/>
  <c r="AE1092" s="1"/>
  <c r="AF1050"/>
  <c r="AF1092" s="1"/>
  <c r="AG1050"/>
  <c r="AG1092" s="1"/>
  <c r="AH1050"/>
  <c r="AH1092" s="1"/>
  <c r="AI1050"/>
  <c r="AI1092" s="1"/>
  <c r="AJ1050"/>
  <c r="AJ1092" s="1"/>
  <c r="AK1050"/>
  <c r="AK1092" s="1"/>
  <c r="AL1050"/>
  <c r="AL1092" s="1"/>
  <c r="AM1050"/>
  <c r="AM1092" s="1"/>
  <c r="AN1050"/>
  <c r="AN1092" s="1"/>
  <c r="AO1050"/>
  <c r="AO1092" s="1"/>
  <c r="AP1050"/>
  <c r="AP1092" s="1"/>
  <c r="AQ1050"/>
  <c r="AQ1092" s="1"/>
  <c r="AR1050"/>
  <c r="AR1092" s="1"/>
  <c r="AS1050"/>
  <c r="AS1092" s="1"/>
  <c r="AT1050"/>
  <c r="AT1092" s="1"/>
  <c r="AU1050"/>
  <c r="AU1092" s="1"/>
  <c r="AU1099" s="1"/>
  <c r="AV1050"/>
  <c r="AV1092" s="1"/>
  <c r="AV1099" s="1"/>
  <c r="AW1050"/>
  <c r="AW1092" s="1"/>
  <c r="AX1050"/>
  <c r="AX1092" s="1"/>
  <c r="AY1050"/>
  <c r="AY1092" s="1"/>
  <c r="AZ1050"/>
  <c r="AZ1092" s="1"/>
  <c r="BA1050"/>
  <c r="BA1092" s="1"/>
  <c r="H1051"/>
  <c r="I1051"/>
  <c r="I1093" s="1"/>
  <c r="J1051"/>
  <c r="J1093" s="1"/>
  <c r="K1051"/>
  <c r="K1093" s="1"/>
  <c r="L1051"/>
  <c r="L1093" s="1"/>
  <c r="M1051"/>
  <c r="M1093" s="1"/>
  <c r="N1051"/>
  <c r="N1093" s="1"/>
  <c r="O1051"/>
  <c r="O1093" s="1"/>
  <c r="P1051"/>
  <c r="P1093" s="1"/>
  <c r="Q1051"/>
  <c r="Q1093" s="1"/>
  <c r="R1051"/>
  <c r="R1093" s="1"/>
  <c r="S1051"/>
  <c r="S1093" s="1"/>
  <c r="T1051"/>
  <c r="T1093" s="1"/>
  <c r="U1051"/>
  <c r="U1093" s="1"/>
  <c r="V1051"/>
  <c r="V1093" s="1"/>
  <c r="W1051"/>
  <c r="W1093" s="1"/>
  <c r="X1051"/>
  <c r="Y1051"/>
  <c r="Y1093" s="1"/>
  <c r="Z1051"/>
  <c r="Z1093" s="1"/>
  <c r="AA1051"/>
  <c r="AA1093" s="1"/>
  <c r="AB1051"/>
  <c r="AB1093" s="1"/>
  <c r="AC1051"/>
  <c r="AC1093" s="1"/>
  <c r="AD1051"/>
  <c r="AD1093" s="1"/>
  <c r="AE1051"/>
  <c r="AE1093" s="1"/>
  <c r="AF1051"/>
  <c r="AF1093" s="1"/>
  <c r="AG1051"/>
  <c r="AG1093" s="1"/>
  <c r="AH1051"/>
  <c r="AH1093" s="1"/>
  <c r="AI1051"/>
  <c r="AI1093" s="1"/>
  <c r="AJ1051"/>
  <c r="AJ1093" s="1"/>
  <c r="AK1051"/>
  <c r="AK1093" s="1"/>
  <c r="AL1051"/>
  <c r="AL1093" s="1"/>
  <c r="AM1051"/>
  <c r="AM1093" s="1"/>
  <c r="AN1051"/>
  <c r="AO1051"/>
  <c r="AO1093" s="1"/>
  <c r="AP1051"/>
  <c r="AP1093" s="1"/>
  <c r="AQ1051"/>
  <c r="AQ1093" s="1"/>
  <c r="AR1051"/>
  <c r="AR1093" s="1"/>
  <c r="AS1051"/>
  <c r="AS1093" s="1"/>
  <c r="AT1051"/>
  <c r="AT1093" s="1"/>
  <c r="AU1051"/>
  <c r="AV1051"/>
  <c r="AV1093" s="1"/>
  <c r="AW1051"/>
  <c r="AW1093" s="1"/>
  <c r="AX1051"/>
  <c r="AX1093" s="1"/>
  <c r="AY1051"/>
  <c r="AY1093" s="1"/>
  <c r="AZ1051"/>
  <c r="AZ1093" s="1"/>
  <c r="BA1051"/>
  <c r="BA1093" s="1"/>
  <c r="I1048"/>
  <c r="I1090" s="1"/>
  <c r="J1048"/>
  <c r="J1090" s="1"/>
  <c r="K1048"/>
  <c r="K1090" s="1"/>
  <c r="L1048"/>
  <c r="M1048"/>
  <c r="M1090" s="1"/>
  <c r="N1048"/>
  <c r="N1090" s="1"/>
  <c r="O1048"/>
  <c r="O1090" s="1"/>
  <c r="P1048"/>
  <c r="P1090" s="1"/>
  <c r="Q1048"/>
  <c r="Q1090" s="1"/>
  <c r="R1048"/>
  <c r="R1090" s="1"/>
  <c r="S1048"/>
  <c r="S1090" s="1"/>
  <c r="T1048"/>
  <c r="T1090" s="1"/>
  <c r="U1048"/>
  <c r="U1090" s="1"/>
  <c r="V1048"/>
  <c r="V1090" s="1"/>
  <c r="W1048"/>
  <c r="W1090" s="1"/>
  <c r="X1048"/>
  <c r="X1090" s="1"/>
  <c r="Y1048"/>
  <c r="Y1090" s="1"/>
  <c r="Z1048"/>
  <c r="Z1090" s="1"/>
  <c r="AA1048"/>
  <c r="AA1090" s="1"/>
  <c r="AB1048"/>
  <c r="AB1090" s="1"/>
  <c r="AC1048"/>
  <c r="AC1090" s="1"/>
  <c r="AD1048"/>
  <c r="AD1090" s="1"/>
  <c r="AE1048"/>
  <c r="AE1090" s="1"/>
  <c r="AF1048"/>
  <c r="AF1090" s="1"/>
  <c r="AG1048"/>
  <c r="AG1090" s="1"/>
  <c r="AH1048"/>
  <c r="AH1090" s="1"/>
  <c r="AI1048"/>
  <c r="AI1090" s="1"/>
  <c r="AJ1048"/>
  <c r="AJ1090" s="1"/>
  <c r="AK1048"/>
  <c r="AK1090" s="1"/>
  <c r="AL1048"/>
  <c r="AL1090" s="1"/>
  <c r="AM1048"/>
  <c r="AM1090" s="1"/>
  <c r="AN1048"/>
  <c r="AN1090" s="1"/>
  <c r="AO1048"/>
  <c r="AO1090" s="1"/>
  <c r="AP1048"/>
  <c r="AP1090" s="1"/>
  <c r="AQ1048"/>
  <c r="AQ1090" s="1"/>
  <c r="AR1048"/>
  <c r="AR1090" s="1"/>
  <c r="AS1048"/>
  <c r="AS1090" s="1"/>
  <c r="AT1048"/>
  <c r="AT1090" s="1"/>
  <c r="AU1048"/>
  <c r="AV1048"/>
  <c r="AV1090" s="1"/>
  <c r="AW1048"/>
  <c r="AW1090" s="1"/>
  <c r="AX1048"/>
  <c r="AX1090" s="1"/>
  <c r="AY1048"/>
  <c r="AY1090" s="1"/>
  <c r="AZ1048"/>
  <c r="AZ1090" s="1"/>
  <c r="BA1048"/>
  <c r="BA1090" s="1"/>
  <c r="H1048"/>
  <c r="H1090" s="1"/>
  <c r="F1088"/>
  <c r="E1088"/>
  <c r="F1087"/>
  <c r="E1087"/>
  <c r="F1086"/>
  <c r="E1086"/>
  <c r="F1085"/>
  <c r="E1085"/>
  <c r="F1084"/>
  <c r="E1084"/>
  <c r="F1083"/>
  <c r="E1083"/>
  <c r="AZ1082"/>
  <c r="AY1082"/>
  <c r="AW1082"/>
  <c r="AV1082"/>
  <c r="AT1082"/>
  <c r="AR1082"/>
  <c r="AQ1082"/>
  <c r="AP1082"/>
  <c r="AO1082"/>
  <c r="AM1082"/>
  <c r="AL1082"/>
  <c r="AK1082"/>
  <c r="AJ1082"/>
  <c r="AH1082"/>
  <c r="AG1082"/>
  <c r="AF1082"/>
  <c r="AE1082"/>
  <c r="AC1082"/>
  <c r="AB1082"/>
  <c r="AA1082"/>
  <c r="Z1082"/>
  <c r="X1082"/>
  <c r="W1082"/>
  <c r="U1082"/>
  <c r="T1082"/>
  <c r="R1082"/>
  <c r="Q1082"/>
  <c r="O1082"/>
  <c r="N1082"/>
  <c r="L1082"/>
  <c r="K1082"/>
  <c r="I1082"/>
  <c r="H1082"/>
  <c r="L1090"/>
  <c r="H1091"/>
  <c r="X1091"/>
  <c r="AN1091"/>
  <c r="H1093"/>
  <c r="X1093"/>
  <c r="AN1093"/>
  <c r="H1094"/>
  <c r="I1094"/>
  <c r="J1094"/>
  <c r="K1094"/>
  <c r="L1094"/>
  <c r="M1094"/>
  <c r="N1094"/>
  <c r="O1094"/>
  <c r="P1094"/>
  <c r="Q1094"/>
  <c r="R1094"/>
  <c r="S1094"/>
  <c r="T1094"/>
  <c r="U1094"/>
  <c r="V1094"/>
  <c r="W1094"/>
  <c r="X1094"/>
  <c r="Y1094"/>
  <c r="Z1094"/>
  <c r="AA1094"/>
  <c r="AB1094"/>
  <c r="AC1094"/>
  <c r="AD1094"/>
  <c r="AE1094"/>
  <c r="AF1094"/>
  <c r="AG1094"/>
  <c r="AH1094"/>
  <c r="AI1094"/>
  <c r="AJ1094"/>
  <c r="AK1094"/>
  <c r="AL1094"/>
  <c r="AM1094"/>
  <c r="AN1094"/>
  <c r="AO1094"/>
  <c r="AP1094"/>
  <c r="AQ1094"/>
  <c r="AR1094"/>
  <c r="AS1094"/>
  <c r="AT1094"/>
  <c r="AV1094"/>
  <c r="AW1094"/>
  <c r="AX1094"/>
  <c r="AY1094"/>
  <c r="AZ1094"/>
  <c r="BA1094"/>
  <c r="H1095"/>
  <c r="I1095"/>
  <c r="J1095"/>
  <c r="K1095"/>
  <c r="L1095"/>
  <c r="M1095"/>
  <c r="N1095"/>
  <c r="O1095"/>
  <c r="P1095"/>
  <c r="Q1095"/>
  <c r="R1095"/>
  <c r="S1095"/>
  <c r="T1095"/>
  <c r="U1095"/>
  <c r="V1095"/>
  <c r="W1095"/>
  <c r="X1095"/>
  <c r="Y1095"/>
  <c r="Z1095"/>
  <c r="AA1095"/>
  <c r="AB1095"/>
  <c r="AC1095"/>
  <c r="AD1095"/>
  <c r="AE1095"/>
  <c r="AF1095"/>
  <c r="AG1095"/>
  <c r="AH1095"/>
  <c r="AI1095"/>
  <c r="AJ1095"/>
  <c r="AK1095"/>
  <c r="AL1095"/>
  <c r="AM1095"/>
  <c r="AN1095"/>
  <c r="AO1095"/>
  <c r="AP1095"/>
  <c r="AQ1095"/>
  <c r="AR1095"/>
  <c r="AS1095"/>
  <c r="AT1095"/>
  <c r="AV1095"/>
  <c r="AW1095"/>
  <c r="AX1095"/>
  <c r="AY1095"/>
  <c r="AZ1095"/>
  <c r="BA1095"/>
  <c r="F746"/>
  <c r="E746"/>
  <c r="F745"/>
  <c r="E745"/>
  <c r="F744"/>
  <c r="E744"/>
  <c r="F743"/>
  <c r="E743"/>
  <c r="F742"/>
  <c r="E742"/>
  <c r="F741"/>
  <c r="E741"/>
  <c r="AZ740"/>
  <c r="AY740"/>
  <c r="AW740"/>
  <c r="AV740"/>
  <c r="AU740"/>
  <c r="AT740"/>
  <c r="AR740"/>
  <c r="AQ740"/>
  <c r="AP740"/>
  <c r="AO740"/>
  <c r="AM740"/>
  <c r="AL740"/>
  <c r="AK740"/>
  <c r="AJ740"/>
  <c r="AH740"/>
  <c r="AG740"/>
  <c r="AF740"/>
  <c r="AE740"/>
  <c r="AC740"/>
  <c r="AB740"/>
  <c r="AA740"/>
  <c r="Z740"/>
  <c r="X740"/>
  <c r="W740"/>
  <c r="U740"/>
  <c r="T740"/>
  <c r="R740"/>
  <c r="Q740"/>
  <c r="O740"/>
  <c r="N740"/>
  <c r="H740"/>
  <c r="E728"/>
  <c r="E729"/>
  <c r="AU1096" l="1"/>
  <c r="F740"/>
  <c r="F1082"/>
  <c r="AU1090"/>
  <c r="AU1089" s="1"/>
  <c r="AU1047"/>
  <c r="AT1089"/>
  <c r="E740"/>
  <c r="G742"/>
  <c r="E1082"/>
  <c r="E1092"/>
  <c r="AR1089"/>
  <c r="AP1089"/>
  <c r="AL1089"/>
  <c r="AJ1089"/>
  <c r="AH1089"/>
  <c r="AF1089"/>
  <c r="AB1089"/>
  <c r="Z1089"/>
  <c r="X1089"/>
  <c r="T1089"/>
  <c r="R1089"/>
  <c r="N1089"/>
  <c r="L1089"/>
  <c r="H1089"/>
  <c r="AQ1089"/>
  <c r="AO1089"/>
  <c r="AM1089"/>
  <c r="AK1089"/>
  <c r="AG1089"/>
  <c r="AE1089"/>
  <c r="AC1089"/>
  <c r="AA1089"/>
  <c r="W1089"/>
  <c r="U1089"/>
  <c r="Q1089"/>
  <c r="O1089"/>
  <c r="K1089"/>
  <c r="E1095"/>
  <c r="F1094"/>
  <c r="E1093"/>
  <c r="F1092"/>
  <c r="E1091"/>
  <c r="AZ1089"/>
  <c r="AV1089"/>
  <c r="F1095"/>
  <c r="E1094"/>
  <c r="F1093"/>
  <c r="F1091"/>
  <c r="AY1089"/>
  <c r="AW1089"/>
  <c r="E1090"/>
  <c r="I1089"/>
  <c r="F1090" l="1"/>
  <c r="G740"/>
  <c r="E1089"/>
  <c r="F1089"/>
  <c r="F496" l="1"/>
  <c r="E496"/>
  <c r="F495"/>
  <c r="E495"/>
  <c r="F494"/>
  <c r="E494"/>
  <c r="F493"/>
  <c r="E493"/>
  <c r="F492"/>
  <c r="E492"/>
  <c r="F491"/>
  <c r="E491"/>
  <c r="BA490"/>
  <c r="AZ490"/>
  <c r="AY490"/>
  <c r="AX490"/>
  <c r="AW490"/>
  <c r="AV490"/>
  <c r="AU490"/>
  <c r="AT490"/>
  <c r="AS490"/>
  <c r="AR490"/>
  <c r="AQ490"/>
  <c r="AP490"/>
  <c r="AO490"/>
  <c r="AN490"/>
  <c r="AM490"/>
  <c r="AL490"/>
  <c r="AK490"/>
  <c r="AJ490"/>
  <c r="AI490"/>
  <c r="AH490"/>
  <c r="AG490"/>
  <c r="AF490"/>
  <c r="AE490"/>
  <c r="AD490"/>
  <c r="AC490"/>
  <c r="AB490"/>
  <c r="AA490"/>
  <c r="Z490"/>
  <c r="Y490"/>
  <c r="X490"/>
  <c r="W490"/>
  <c r="V490"/>
  <c r="U490"/>
  <c r="T490"/>
  <c r="S490"/>
  <c r="R490"/>
  <c r="Q490"/>
  <c r="P490"/>
  <c r="O490"/>
  <c r="N490"/>
  <c r="M490"/>
  <c r="L490"/>
  <c r="K490"/>
  <c r="J490"/>
  <c r="I490"/>
  <c r="H490"/>
  <c r="F489"/>
  <c r="E489"/>
  <c r="F488"/>
  <c r="E488"/>
  <c r="F487"/>
  <c r="E487"/>
  <c r="F486"/>
  <c r="E486"/>
  <c r="F485"/>
  <c r="E485"/>
  <c r="F484"/>
  <c r="E484"/>
  <c r="BA483"/>
  <c r="AZ483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AH483"/>
  <c r="AG483"/>
  <c r="AF483"/>
  <c r="AE483"/>
  <c r="AD483"/>
  <c r="AC483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H483"/>
  <c r="F483" l="1"/>
  <c r="F490"/>
  <c r="E483"/>
  <c r="E490"/>
  <c r="G493"/>
  <c r="G486"/>
  <c r="G490" l="1"/>
  <c r="G483"/>
  <c r="E386"/>
  <c r="F386"/>
  <c r="E387"/>
  <c r="F387"/>
  <c r="E388"/>
  <c r="F388"/>
  <c r="F482"/>
  <c r="E482"/>
  <c r="F481"/>
  <c r="E481"/>
  <c r="F480"/>
  <c r="E480"/>
  <c r="F479"/>
  <c r="E479"/>
  <c r="F478"/>
  <c r="E478"/>
  <c r="F477"/>
  <c r="E477"/>
  <c r="BA476"/>
  <c r="AZ476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E476"/>
  <c r="AD476"/>
  <c r="AC476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H476"/>
  <c r="E476" l="1"/>
  <c r="F476"/>
  <c r="G479"/>
  <c r="F475"/>
  <c r="E475"/>
  <c r="F474"/>
  <c r="E474"/>
  <c r="F473"/>
  <c r="E473"/>
  <c r="F472"/>
  <c r="E472"/>
  <c r="F471"/>
  <c r="E471"/>
  <c r="F470"/>
  <c r="E470"/>
  <c r="BA469"/>
  <c r="AZ469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E469"/>
  <c r="AD469"/>
  <c r="AC469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H469"/>
  <c r="G476" l="1"/>
  <c r="F469"/>
  <c r="E469"/>
  <c r="G472"/>
  <c r="G469" l="1"/>
  <c r="F871"/>
  <c r="H1047" l="1"/>
  <c r="AT232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1081"/>
  <c r="E1081"/>
  <c r="F1080"/>
  <c r="E1080"/>
  <c r="F1079"/>
  <c r="E1079"/>
  <c r="F1078"/>
  <c r="E1078"/>
  <c r="F1077"/>
  <c r="E1077"/>
  <c r="F1076"/>
  <c r="E1076"/>
  <c r="AZ1075"/>
  <c r="AY1075"/>
  <c r="AW1075"/>
  <c r="AV1075"/>
  <c r="AT1075"/>
  <c r="AR1075"/>
  <c r="AQ1075"/>
  <c r="AP1075"/>
  <c r="AO1075"/>
  <c r="AM1075"/>
  <c r="AL1075"/>
  <c r="AK1075"/>
  <c r="AJ1075"/>
  <c r="AH1075"/>
  <c r="AG1075"/>
  <c r="AF1075"/>
  <c r="AE1075"/>
  <c r="AC1075"/>
  <c r="AB1075"/>
  <c r="AA1075"/>
  <c r="Z1075"/>
  <c r="X1075"/>
  <c r="W1075"/>
  <c r="U1075"/>
  <c r="T1075"/>
  <c r="R1075"/>
  <c r="Q1075"/>
  <c r="O1075"/>
  <c r="N1075"/>
  <c r="L1075"/>
  <c r="K1075"/>
  <c r="I1075"/>
  <c r="H1075"/>
  <c r="F1074"/>
  <c r="E1074"/>
  <c r="F1073"/>
  <c r="E1073"/>
  <c r="F1072"/>
  <c r="E1072"/>
  <c r="F1071"/>
  <c r="E1071"/>
  <c r="F1070"/>
  <c r="E1070"/>
  <c r="F1069"/>
  <c r="E1069"/>
  <c r="AZ1068"/>
  <c r="AY1068"/>
  <c r="AW1068"/>
  <c r="AV1068"/>
  <c r="AT1068"/>
  <c r="AR1068"/>
  <c r="AQ1068"/>
  <c r="AP1068"/>
  <c r="AO1068"/>
  <c r="AM1068"/>
  <c r="AL1068"/>
  <c r="AK1068"/>
  <c r="AJ1068"/>
  <c r="AH1068"/>
  <c r="AG1068"/>
  <c r="AF1068"/>
  <c r="AE1068"/>
  <c r="AC1068"/>
  <c r="AB1068"/>
  <c r="AA1068"/>
  <c r="Z1068"/>
  <c r="X1068"/>
  <c r="W1068"/>
  <c r="U1068"/>
  <c r="T1068"/>
  <c r="R1068"/>
  <c r="Q1068"/>
  <c r="O1068"/>
  <c r="N1068"/>
  <c r="L1068"/>
  <c r="K1068"/>
  <c r="I1068"/>
  <c r="H1068"/>
  <c r="F1067"/>
  <c r="E1067"/>
  <c r="F1066"/>
  <c r="E1066"/>
  <c r="F1065"/>
  <c r="E1065"/>
  <c r="F1064"/>
  <c r="E1064"/>
  <c r="F1063"/>
  <c r="E1063"/>
  <c r="F1062"/>
  <c r="E1062"/>
  <c r="AZ1061"/>
  <c r="AY1061"/>
  <c r="AW1061"/>
  <c r="AV1061"/>
  <c r="AT1061"/>
  <c r="AR1061"/>
  <c r="AQ1061"/>
  <c r="AP1061"/>
  <c r="AO1061"/>
  <c r="AM1061"/>
  <c r="AL1061"/>
  <c r="AK1061"/>
  <c r="AJ1061"/>
  <c r="AH1061"/>
  <c r="AG1061"/>
  <c r="AF1061"/>
  <c r="AE1061"/>
  <c r="AC1061"/>
  <c r="AB1061"/>
  <c r="AA1061"/>
  <c r="Z1061"/>
  <c r="X1061"/>
  <c r="W1061"/>
  <c r="U1061"/>
  <c r="T1061"/>
  <c r="R1061"/>
  <c r="Q1061"/>
  <c r="O1061"/>
  <c r="N1061"/>
  <c r="L1061"/>
  <c r="K1061"/>
  <c r="I1061"/>
  <c r="H1061"/>
  <c r="E1075" l="1"/>
  <c r="F1061"/>
  <c r="E168"/>
  <c r="H232"/>
  <c r="F168"/>
  <c r="F161"/>
  <c r="F1068"/>
  <c r="G171"/>
  <c r="G164"/>
  <c r="E161"/>
  <c r="F1075"/>
  <c r="E1061"/>
  <c r="E1068"/>
  <c r="G161" l="1"/>
  <c r="G168"/>
  <c r="F160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F1060"/>
  <c r="E1060"/>
  <c r="F1059"/>
  <c r="E1059"/>
  <c r="F1058"/>
  <c r="E1058"/>
  <c r="F1057"/>
  <c r="E1057"/>
  <c r="F1056"/>
  <c r="E1056"/>
  <c r="F1055"/>
  <c r="E1055"/>
  <c r="AZ1054"/>
  <c r="AY1054"/>
  <c r="AW1054"/>
  <c r="AV1054"/>
  <c r="AT1054"/>
  <c r="AR1054"/>
  <c r="AQ1054"/>
  <c r="AP1054"/>
  <c r="AO1054"/>
  <c r="AM1054"/>
  <c r="AL1054"/>
  <c r="AK1054"/>
  <c r="AJ1054"/>
  <c r="AH1054"/>
  <c r="AG1054"/>
  <c r="AF1054"/>
  <c r="AE1054"/>
  <c r="AC1054"/>
  <c r="AB1054"/>
  <c r="AA1054"/>
  <c r="Z1054"/>
  <c r="X1054"/>
  <c r="W1054"/>
  <c r="U1054"/>
  <c r="T1054"/>
  <c r="R1054"/>
  <c r="Q1054"/>
  <c r="O1054"/>
  <c r="N1054"/>
  <c r="L1054"/>
  <c r="K1054"/>
  <c r="I1054"/>
  <c r="H1054"/>
  <c r="F468"/>
  <c r="E468"/>
  <c r="F467"/>
  <c r="E467"/>
  <c r="F466"/>
  <c r="E466"/>
  <c r="F465"/>
  <c r="E465"/>
  <c r="F464"/>
  <c r="E464"/>
  <c r="F463"/>
  <c r="E463"/>
  <c r="BA462"/>
  <c r="AZ462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AE462"/>
  <c r="AD462"/>
  <c r="AC462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H462"/>
  <c r="F1054" l="1"/>
  <c r="F154"/>
  <c r="E154"/>
  <c r="F462"/>
  <c r="E1054"/>
  <c r="E462"/>
  <c r="G157"/>
  <c r="G465"/>
  <c r="AT234"/>
  <c r="G462" l="1"/>
  <c r="G154"/>
  <c r="H245" l="1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F461"/>
  <c r="E461"/>
  <c r="F460"/>
  <c r="E460"/>
  <c r="F459"/>
  <c r="E459"/>
  <c r="F458"/>
  <c r="E458"/>
  <c r="F457"/>
  <c r="E457"/>
  <c r="F456"/>
  <c r="E456"/>
  <c r="BA455"/>
  <c r="AZ455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E455"/>
  <c r="AD455"/>
  <c r="AC455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H455"/>
  <c r="F454"/>
  <c r="E454"/>
  <c r="F453"/>
  <c r="E453"/>
  <c r="F452"/>
  <c r="E452"/>
  <c r="F451"/>
  <c r="E451"/>
  <c r="F450"/>
  <c r="E450"/>
  <c r="F449"/>
  <c r="E449"/>
  <c r="BA448"/>
  <c r="AZ448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F686"/>
  <c r="F455" l="1"/>
  <c r="E455"/>
  <c r="F448"/>
  <c r="E240"/>
  <c r="G458"/>
  <c r="G451"/>
  <c r="E448"/>
  <c r="G455" l="1"/>
  <c r="G448"/>
  <c r="AY888"/>
  <c r="F78"/>
  <c r="E693" l="1"/>
  <c r="H679"/>
  <c r="F739"/>
  <c r="E739"/>
  <c r="F738"/>
  <c r="E738"/>
  <c r="F737"/>
  <c r="E737"/>
  <c r="F736"/>
  <c r="E736"/>
  <c r="F735"/>
  <c r="E735"/>
  <c r="F734"/>
  <c r="E734"/>
  <c r="AZ733"/>
  <c r="AY733"/>
  <c r="AW733"/>
  <c r="AV733"/>
  <c r="AU733"/>
  <c r="AT733"/>
  <c r="AR733"/>
  <c r="AQ733"/>
  <c r="AP733"/>
  <c r="AO733"/>
  <c r="AM733"/>
  <c r="AL733"/>
  <c r="AK733"/>
  <c r="AJ733"/>
  <c r="AH733"/>
  <c r="AG733"/>
  <c r="AF733"/>
  <c r="AE733"/>
  <c r="AC733"/>
  <c r="AB733"/>
  <c r="AA733"/>
  <c r="Z733"/>
  <c r="X733"/>
  <c r="W733"/>
  <c r="U733"/>
  <c r="T733"/>
  <c r="R733"/>
  <c r="Q733"/>
  <c r="O733"/>
  <c r="N733"/>
  <c r="H733"/>
  <c r="F733" l="1"/>
  <c r="E733"/>
  <c r="G735"/>
  <c r="G733" l="1"/>
  <c r="AU23"/>
  <c r="AU24"/>
  <c r="Q888" l="1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679"/>
  <c r="BA1117"/>
  <c r="BA1124" s="1"/>
  <c r="AZ1117"/>
  <c r="AZ1124" s="1"/>
  <c r="AY1117"/>
  <c r="AY1124" s="1"/>
  <c r="AX1117"/>
  <c r="AX1124" s="1"/>
  <c r="AW1117"/>
  <c r="AW1124" s="1"/>
  <c r="AV1117"/>
  <c r="AV1124" s="1"/>
  <c r="AT1117"/>
  <c r="AT1124" s="1"/>
  <c r="AS1117"/>
  <c r="AS1124" s="1"/>
  <c r="AR1117"/>
  <c r="AR1124" s="1"/>
  <c r="AQ1117"/>
  <c r="AQ1124" s="1"/>
  <c r="AP1117"/>
  <c r="AP1124" s="1"/>
  <c r="AO1117"/>
  <c r="AO1124" s="1"/>
  <c r="AN1117"/>
  <c r="AN1124" s="1"/>
  <c r="AM1117"/>
  <c r="AM1124" s="1"/>
  <c r="AL1117"/>
  <c r="AL1124" s="1"/>
  <c r="AK1117"/>
  <c r="AK1124" s="1"/>
  <c r="AJ1117"/>
  <c r="AJ1124" s="1"/>
  <c r="AI1117"/>
  <c r="AI1124" s="1"/>
  <c r="AH1117"/>
  <c r="AH1124" s="1"/>
  <c r="AG1117"/>
  <c r="AG1124" s="1"/>
  <c r="AF1117"/>
  <c r="AF1124" s="1"/>
  <c r="AE1117"/>
  <c r="AE1124" s="1"/>
  <c r="AD1117"/>
  <c r="AD1124" s="1"/>
  <c r="AC1117"/>
  <c r="AC1124" s="1"/>
  <c r="AB1117"/>
  <c r="AB1124" s="1"/>
  <c r="AA1117"/>
  <c r="AA1124" s="1"/>
  <c r="Z1117"/>
  <c r="Z1124" s="1"/>
  <c r="Y1117"/>
  <c r="Y1124" s="1"/>
  <c r="X1117"/>
  <c r="X1124" s="1"/>
  <c r="W1117"/>
  <c r="W1124" s="1"/>
  <c r="V1117"/>
  <c r="V1124" s="1"/>
  <c r="U1117"/>
  <c r="U1124" s="1"/>
  <c r="T1117"/>
  <c r="T1124" s="1"/>
  <c r="S1117"/>
  <c r="S1124" s="1"/>
  <c r="R1117"/>
  <c r="R1124" s="1"/>
  <c r="Q1117"/>
  <c r="Q1124" s="1"/>
  <c r="P1117"/>
  <c r="P1124" s="1"/>
  <c r="O1117"/>
  <c r="O1124" s="1"/>
  <c r="N1117"/>
  <c r="N1124" s="1"/>
  <c r="M1117"/>
  <c r="M1124" s="1"/>
  <c r="L1117"/>
  <c r="L1124" s="1"/>
  <c r="K1117"/>
  <c r="K1124" s="1"/>
  <c r="J1117"/>
  <c r="J1124" s="1"/>
  <c r="I1117"/>
  <c r="I1124" s="1"/>
  <c r="H1117"/>
  <c r="H1124" s="1"/>
  <c r="BA1116"/>
  <c r="BA1123" s="1"/>
  <c r="AZ1116"/>
  <c r="AZ1123" s="1"/>
  <c r="AY1116"/>
  <c r="AY1123" s="1"/>
  <c r="AX1116"/>
  <c r="AX1123" s="1"/>
  <c r="AW1116"/>
  <c r="AW1123" s="1"/>
  <c r="AV1116"/>
  <c r="AV1123" s="1"/>
  <c r="AT1116"/>
  <c r="AT1123" s="1"/>
  <c r="AS1116"/>
  <c r="AS1123" s="1"/>
  <c r="AR1116"/>
  <c r="AR1123" s="1"/>
  <c r="AQ1116"/>
  <c r="AQ1123" s="1"/>
  <c r="AP1116"/>
  <c r="AP1123" s="1"/>
  <c r="AO1116"/>
  <c r="AO1123" s="1"/>
  <c r="AN1116"/>
  <c r="AN1123" s="1"/>
  <c r="AM1116"/>
  <c r="AM1123" s="1"/>
  <c r="AL1116"/>
  <c r="AL1123" s="1"/>
  <c r="AK1116"/>
  <c r="AK1123" s="1"/>
  <c r="AJ1116"/>
  <c r="AJ1123" s="1"/>
  <c r="AI1116"/>
  <c r="AI1123" s="1"/>
  <c r="AH1116"/>
  <c r="AH1123" s="1"/>
  <c r="AG1116"/>
  <c r="AG1123" s="1"/>
  <c r="AF1116"/>
  <c r="AF1123" s="1"/>
  <c r="AE1116"/>
  <c r="AE1123" s="1"/>
  <c r="AD1116"/>
  <c r="AD1123" s="1"/>
  <c r="AC1116"/>
  <c r="AC1123" s="1"/>
  <c r="AB1116"/>
  <c r="AB1123" s="1"/>
  <c r="AA1116"/>
  <c r="AA1123" s="1"/>
  <c r="Z1116"/>
  <c r="Z1123" s="1"/>
  <c r="Y1116"/>
  <c r="Y1123" s="1"/>
  <c r="X1116"/>
  <c r="X1123" s="1"/>
  <c r="W1116"/>
  <c r="W1123" s="1"/>
  <c r="V1116"/>
  <c r="V1123" s="1"/>
  <c r="U1116"/>
  <c r="U1123" s="1"/>
  <c r="T1116"/>
  <c r="T1123" s="1"/>
  <c r="S1116"/>
  <c r="S1123" s="1"/>
  <c r="R1116"/>
  <c r="R1123" s="1"/>
  <c r="Q1116"/>
  <c r="Q1123" s="1"/>
  <c r="P1116"/>
  <c r="P1123" s="1"/>
  <c r="O1116"/>
  <c r="O1123" s="1"/>
  <c r="N1116"/>
  <c r="N1123" s="1"/>
  <c r="M1116"/>
  <c r="M1123" s="1"/>
  <c r="L1116"/>
  <c r="L1123" s="1"/>
  <c r="K1116"/>
  <c r="K1123" s="1"/>
  <c r="J1116"/>
  <c r="J1123" s="1"/>
  <c r="I1116"/>
  <c r="I1123" s="1"/>
  <c r="H1116"/>
  <c r="H1123" s="1"/>
  <c r="BA1115"/>
  <c r="BA1122" s="1"/>
  <c r="AZ1115"/>
  <c r="AZ1122" s="1"/>
  <c r="AY1115"/>
  <c r="AY1122" s="1"/>
  <c r="AX1115"/>
  <c r="AX1122" s="1"/>
  <c r="AW1115"/>
  <c r="AW1122" s="1"/>
  <c r="AV1115"/>
  <c r="AV1122" s="1"/>
  <c r="AT1115"/>
  <c r="AT1122" s="1"/>
  <c r="AS1115"/>
  <c r="AS1122" s="1"/>
  <c r="AR1115"/>
  <c r="AR1122" s="1"/>
  <c r="AQ1115"/>
  <c r="AQ1122" s="1"/>
  <c r="AP1115"/>
  <c r="AP1122" s="1"/>
  <c r="AO1115"/>
  <c r="AO1122" s="1"/>
  <c r="AN1115"/>
  <c r="AN1122" s="1"/>
  <c r="AM1115"/>
  <c r="AM1122" s="1"/>
  <c r="AL1115"/>
  <c r="AL1122" s="1"/>
  <c r="AK1115"/>
  <c r="AK1122" s="1"/>
  <c r="AJ1115"/>
  <c r="AJ1122" s="1"/>
  <c r="AI1115"/>
  <c r="AI1122" s="1"/>
  <c r="AH1115"/>
  <c r="AH1122" s="1"/>
  <c r="AG1115"/>
  <c r="AG1122" s="1"/>
  <c r="AF1115"/>
  <c r="AF1122" s="1"/>
  <c r="AE1115"/>
  <c r="AE1122" s="1"/>
  <c r="AD1115"/>
  <c r="AD1122" s="1"/>
  <c r="AC1115"/>
  <c r="AC1122" s="1"/>
  <c r="AB1115"/>
  <c r="AB1122" s="1"/>
  <c r="AA1115"/>
  <c r="AA1122" s="1"/>
  <c r="Z1115"/>
  <c r="Z1122" s="1"/>
  <c r="Y1115"/>
  <c r="Y1122" s="1"/>
  <c r="X1115"/>
  <c r="X1122" s="1"/>
  <c r="W1115"/>
  <c r="W1122" s="1"/>
  <c r="V1115"/>
  <c r="V1122" s="1"/>
  <c r="U1115"/>
  <c r="U1122" s="1"/>
  <c r="T1115"/>
  <c r="T1122" s="1"/>
  <c r="S1115"/>
  <c r="S1122" s="1"/>
  <c r="R1115"/>
  <c r="R1122" s="1"/>
  <c r="Q1115"/>
  <c r="Q1122" s="1"/>
  <c r="P1115"/>
  <c r="P1122" s="1"/>
  <c r="O1115"/>
  <c r="O1122" s="1"/>
  <c r="N1115"/>
  <c r="N1122" s="1"/>
  <c r="M1115"/>
  <c r="M1122" s="1"/>
  <c r="L1115"/>
  <c r="L1122" s="1"/>
  <c r="K1115"/>
  <c r="K1122" s="1"/>
  <c r="J1115"/>
  <c r="J1122" s="1"/>
  <c r="I1115"/>
  <c r="I1122" s="1"/>
  <c r="H1115"/>
  <c r="H1122" s="1"/>
  <c r="BA1114"/>
  <c r="BA1121" s="1"/>
  <c r="AZ1121"/>
  <c r="AY1114"/>
  <c r="AY1121" s="1"/>
  <c r="AX1114"/>
  <c r="AX1121" s="1"/>
  <c r="AW1114"/>
  <c r="AW1121" s="1"/>
  <c r="AV1114"/>
  <c r="AV1121" s="1"/>
  <c r="AS1114"/>
  <c r="AS1121" s="1"/>
  <c r="AR1114"/>
  <c r="AR1121" s="1"/>
  <c r="AQ1114"/>
  <c r="AQ1121" s="1"/>
  <c r="AP1114"/>
  <c r="AP1121" s="1"/>
  <c r="AO1114"/>
  <c r="AO1121" s="1"/>
  <c r="AN1114"/>
  <c r="AN1121" s="1"/>
  <c r="AM1114"/>
  <c r="AM1121" s="1"/>
  <c r="AL1114"/>
  <c r="AL1121" s="1"/>
  <c r="AK1114"/>
  <c r="AK1121" s="1"/>
  <c r="AJ1114"/>
  <c r="AJ1121" s="1"/>
  <c r="AI1114"/>
  <c r="AI1121" s="1"/>
  <c r="AH1114"/>
  <c r="AH1121" s="1"/>
  <c r="AG1114"/>
  <c r="AG1121" s="1"/>
  <c r="AF1114"/>
  <c r="AF1121" s="1"/>
  <c r="AE1114"/>
  <c r="AE1121" s="1"/>
  <c r="AD1114"/>
  <c r="AD1121" s="1"/>
  <c r="AC1114"/>
  <c r="AC1121" s="1"/>
  <c r="AB1114"/>
  <c r="AB1121" s="1"/>
  <c r="AA1114"/>
  <c r="AA1121" s="1"/>
  <c r="Z1114"/>
  <c r="Z1121" s="1"/>
  <c r="Y1114"/>
  <c r="Y1121" s="1"/>
  <c r="X1114"/>
  <c r="X1121" s="1"/>
  <c r="W1121"/>
  <c r="V1114"/>
  <c r="V1121" s="1"/>
  <c r="U1114"/>
  <c r="U1121" s="1"/>
  <c r="T1114"/>
  <c r="T1121" s="1"/>
  <c r="S1114"/>
  <c r="S1121" s="1"/>
  <c r="R1114"/>
  <c r="R1121" s="1"/>
  <c r="Q1114"/>
  <c r="Q1121" s="1"/>
  <c r="P1114"/>
  <c r="P1121" s="1"/>
  <c r="O1114"/>
  <c r="O1121" s="1"/>
  <c r="N1114"/>
  <c r="N1121" s="1"/>
  <c r="M1114"/>
  <c r="M1121" s="1"/>
  <c r="L1114"/>
  <c r="L1121" s="1"/>
  <c r="K1114"/>
  <c r="K1121" s="1"/>
  <c r="J1114"/>
  <c r="J1121" s="1"/>
  <c r="I1114"/>
  <c r="I1121" s="1"/>
  <c r="H1114"/>
  <c r="H1121" s="1"/>
  <c r="BA1113"/>
  <c r="BA1120" s="1"/>
  <c r="AZ1113"/>
  <c r="AZ1120" s="1"/>
  <c r="AY1113"/>
  <c r="AY1120" s="1"/>
  <c r="AX1113"/>
  <c r="AX1120" s="1"/>
  <c r="AW1113"/>
  <c r="AW1120" s="1"/>
  <c r="AV1113"/>
  <c r="AV1120" s="1"/>
  <c r="AS1113"/>
  <c r="AS1120" s="1"/>
  <c r="AR1113"/>
  <c r="AR1120" s="1"/>
  <c r="AQ1113"/>
  <c r="AQ1120" s="1"/>
  <c r="AP1113"/>
  <c r="AP1120" s="1"/>
  <c r="AO1113"/>
  <c r="AO1120" s="1"/>
  <c r="AN1113"/>
  <c r="AN1120" s="1"/>
  <c r="AM1113"/>
  <c r="AM1120" s="1"/>
  <c r="AL1113"/>
  <c r="AL1120" s="1"/>
  <c r="AK1113"/>
  <c r="AK1120" s="1"/>
  <c r="AJ1113"/>
  <c r="AJ1120" s="1"/>
  <c r="AI1113"/>
  <c r="AI1120" s="1"/>
  <c r="AH1113"/>
  <c r="AH1120" s="1"/>
  <c r="AG1113"/>
  <c r="AG1120" s="1"/>
  <c r="AF1113"/>
  <c r="AF1120" s="1"/>
  <c r="AE1113"/>
  <c r="AE1120" s="1"/>
  <c r="AD1113"/>
  <c r="AD1120" s="1"/>
  <c r="AC1113"/>
  <c r="AC1120" s="1"/>
  <c r="AB1113"/>
  <c r="AB1120" s="1"/>
  <c r="AA1113"/>
  <c r="AA1120" s="1"/>
  <c r="Z1113"/>
  <c r="Z1120" s="1"/>
  <c r="Y1113"/>
  <c r="Y1120" s="1"/>
  <c r="X1113"/>
  <c r="X1120" s="1"/>
  <c r="W1113"/>
  <c r="W1120" s="1"/>
  <c r="V1113"/>
  <c r="V1120" s="1"/>
  <c r="U1113"/>
  <c r="U1120" s="1"/>
  <c r="T1113"/>
  <c r="T1120" s="1"/>
  <c r="S1113"/>
  <c r="S1120" s="1"/>
  <c r="R1113"/>
  <c r="R1120" s="1"/>
  <c r="Q1113"/>
  <c r="Q1120" s="1"/>
  <c r="P1113"/>
  <c r="P1120" s="1"/>
  <c r="O1113"/>
  <c r="O1120" s="1"/>
  <c r="N1113"/>
  <c r="N1120" s="1"/>
  <c r="M1113"/>
  <c r="M1120" s="1"/>
  <c r="L1113"/>
  <c r="L1120" s="1"/>
  <c r="K1113"/>
  <c r="K1120" s="1"/>
  <c r="J1113"/>
  <c r="J1120" s="1"/>
  <c r="I1113"/>
  <c r="I1120" s="1"/>
  <c r="H1113"/>
  <c r="H1120" s="1"/>
  <c r="BA1112"/>
  <c r="BA1119" s="1"/>
  <c r="AZ1112"/>
  <c r="AZ1119" s="1"/>
  <c r="AY1112"/>
  <c r="AY1119" s="1"/>
  <c r="AX1112"/>
  <c r="AX1119" s="1"/>
  <c r="AW1112"/>
  <c r="AW1119" s="1"/>
  <c r="AV1112"/>
  <c r="AV1119" s="1"/>
  <c r="AT1112"/>
  <c r="AT1119" s="1"/>
  <c r="AS1112"/>
  <c r="AS1119" s="1"/>
  <c r="AR1112"/>
  <c r="AR1119" s="1"/>
  <c r="AQ1112"/>
  <c r="AQ1119" s="1"/>
  <c r="AP1112"/>
  <c r="AP1119" s="1"/>
  <c r="AO1112"/>
  <c r="AO1119" s="1"/>
  <c r="AN1112"/>
  <c r="AN1119" s="1"/>
  <c r="AM1112"/>
  <c r="AM1119" s="1"/>
  <c r="AL1112"/>
  <c r="AL1119" s="1"/>
  <c r="AK1112"/>
  <c r="AK1119" s="1"/>
  <c r="AJ1112"/>
  <c r="AJ1119" s="1"/>
  <c r="AI1112"/>
  <c r="AI1119" s="1"/>
  <c r="AH1112"/>
  <c r="AG1112"/>
  <c r="AG1119" s="1"/>
  <c r="AF1112"/>
  <c r="AE1112"/>
  <c r="AE1119" s="1"/>
  <c r="AD1112"/>
  <c r="AD1119" s="1"/>
  <c r="AC1112"/>
  <c r="AC1119" s="1"/>
  <c r="AB1112"/>
  <c r="AB1119" s="1"/>
  <c r="AA1112"/>
  <c r="AA1119" s="1"/>
  <c r="Z1112"/>
  <c r="Z1119" s="1"/>
  <c r="Y1112"/>
  <c r="Y1119" s="1"/>
  <c r="X1112"/>
  <c r="W1112"/>
  <c r="W1119" s="1"/>
  <c r="V1112"/>
  <c r="V1119" s="1"/>
  <c r="U1112"/>
  <c r="U1119" s="1"/>
  <c r="T1112"/>
  <c r="T1119" s="1"/>
  <c r="S1112"/>
  <c r="S1119" s="1"/>
  <c r="R1112"/>
  <c r="Q1112"/>
  <c r="Q1119" s="1"/>
  <c r="P1112"/>
  <c r="P1119" s="1"/>
  <c r="O1112"/>
  <c r="O1119" s="1"/>
  <c r="N1112"/>
  <c r="N1119" s="1"/>
  <c r="M1112"/>
  <c r="M1119" s="1"/>
  <c r="L1112"/>
  <c r="K1112"/>
  <c r="K1119" s="1"/>
  <c r="J1112"/>
  <c r="J1119" s="1"/>
  <c r="I1112"/>
  <c r="I1119" s="1"/>
  <c r="H1112"/>
  <c r="H1119" s="1"/>
  <c r="F1110"/>
  <c r="E1110"/>
  <c r="F1109"/>
  <c r="E1109"/>
  <c r="F1108"/>
  <c r="E1108"/>
  <c r="F1107"/>
  <c r="E1107"/>
  <c r="F1106"/>
  <c r="E1106"/>
  <c r="F1105"/>
  <c r="E1105"/>
  <c r="AZ1104"/>
  <c r="AY1104"/>
  <c r="AW1104"/>
  <c r="AV1104"/>
  <c r="AT1104"/>
  <c r="AR1104"/>
  <c r="AQ1104"/>
  <c r="AP1104"/>
  <c r="AO1104"/>
  <c r="AM1104"/>
  <c r="AL1104"/>
  <c r="AK1104"/>
  <c r="AJ1104"/>
  <c r="AH1104"/>
  <c r="AG1104"/>
  <c r="AF1104"/>
  <c r="AE1104"/>
  <c r="AC1104"/>
  <c r="AB1104"/>
  <c r="AA1104"/>
  <c r="Z1104"/>
  <c r="X1104"/>
  <c r="W1104"/>
  <c r="U1104"/>
  <c r="T1104"/>
  <c r="R1104"/>
  <c r="Q1104"/>
  <c r="O1104"/>
  <c r="N1104"/>
  <c r="L1104"/>
  <c r="K1104"/>
  <c r="I1104"/>
  <c r="H1104"/>
  <c r="G671"/>
  <c r="G674"/>
  <c r="G675"/>
  <c r="G998" s="1"/>
  <c r="G676"/>
  <c r="G999" s="1"/>
  <c r="I672"/>
  <c r="J672"/>
  <c r="K672"/>
  <c r="L672"/>
  <c r="M672"/>
  <c r="N672"/>
  <c r="O672"/>
  <c r="P672"/>
  <c r="Q672"/>
  <c r="R672"/>
  <c r="S672"/>
  <c r="T672"/>
  <c r="U672"/>
  <c r="V672"/>
  <c r="W672"/>
  <c r="X672"/>
  <c r="Y672"/>
  <c r="Z672"/>
  <c r="AA672"/>
  <c r="AB672"/>
  <c r="AC672"/>
  <c r="AD672"/>
  <c r="AF672"/>
  <c r="AG672"/>
  <c r="AH672"/>
  <c r="AI672"/>
  <c r="AJ672"/>
  <c r="AK672"/>
  <c r="AL672"/>
  <c r="AM672"/>
  <c r="AN672"/>
  <c r="AO672"/>
  <c r="AP672"/>
  <c r="AQ672"/>
  <c r="AR672"/>
  <c r="AS672"/>
  <c r="AT672"/>
  <c r="AU672"/>
  <c r="AV672"/>
  <c r="AW672"/>
  <c r="AX672"/>
  <c r="AY672"/>
  <c r="AZ672"/>
  <c r="BA672"/>
  <c r="I673"/>
  <c r="J673"/>
  <c r="K673"/>
  <c r="L673"/>
  <c r="M673"/>
  <c r="N673"/>
  <c r="O673"/>
  <c r="P673"/>
  <c r="Q673"/>
  <c r="R673"/>
  <c r="S673"/>
  <c r="T673"/>
  <c r="U673"/>
  <c r="V673"/>
  <c r="W673"/>
  <c r="X673"/>
  <c r="Y673"/>
  <c r="Z673"/>
  <c r="AA673"/>
  <c r="AB673"/>
  <c r="AC673"/>
  <c r="AD673"/>
  <c r="AF673"/>
  <c r="AG673"/>
  <c r="AH673"/>
  <c r="AI673"/>
  <c r="AJ673"/>
  <c r="AK673"/>
  <c r="AL673"/>
  <c r="AM673"/>
  <c r="AN673"/>
  <c r="AO673"/>
  <c r="AP673"/>
  <c r="AQ673"/>
  <c r="AR673"/>
  <c r="AS673"/>
  <c r="AT673"/>
  <c r="AU673"/>
  <c r="AV673"/>
  <c r="AW673"/>
  <c r="AX673"/>
  <c r="AY673"/>
  <c r="AZ673"/>
  <c r="BA673"/>
  <c r="H674"/>
  <c r="I674"/>
  <c r="J674"/>
  <c r="K674"/>
  <c r="L674"/>
  <c r="M674"/>
  <c r="N674"/>
  <c r="O674"/>
  <c r="P674"/>
  <c r="Q674"/>
  <c r="R674"/>
  <c r="S674"/>
  <c r="T674"/>
  <c r="U674"/>
  <c r="V674"/>
  <c r="W674"/>
  <c r="X674"/>
  <c r="Y674"/>
  <c r="Z674"/>
  <c r="AA674"/>
  <c r="AB674"/>
  <c r="AC674"/>
  <c r="AD674"/>
  <c r="AE674"/>
  <c r="AF674"/>
  <c r="AG674"/>
  <c r="AH674"/>
  <c r="AI674"/>
  <c r="AJ674"/>
  <c r="AK674"/>
  <c r="AL674"/>
  <c r="AM674"/>
  <c r="AN674"/>
  <c r="AO674"/>
  <c r="AP674"/>
  <c r="AQ674"/>
  <c r="AR674"/>
  <c r="AS674"/>
  <c r="AT674"/>
  <c r="AU674"/>
  <c r="AV674"/>
  <c r="AW674"/>
  <c r="AX674"/>
  <c r="AY674"/>
  <c r="AZ674"/>
  <c r="BA674"/>
  <c r="H675"/>
  <c r="I675"/>
  <c r="J675"/>
  <c r="K675"/>
  <c r="L675"/>
  <c r="M675"/>
  <c r="N675"/>
  <c r="O675"/>
  <c r="P675"/>
  <c r="Q675"/>
  <c r="R675"/>
  <c r="S675"/>
  <c r="T675"/>
  <c r="U675"/>
  <c r="V675"/>
  <c r="W675"/>
  <c r="X675"/>
  <c r="Y675"/>
  <c r="Z675"/>
  <c r="AA675"/>
  <c r="AB675"/>
  <c r="AC675"/>
  <c r="AD675"/>
  <c r="AE675"/>
  <c r="AF675"/>
  <c r="AG675"/>
  <c r="AH675"/>
  <c r="AI675"/>
  <c r="AJ675"/>
  <c r="AK675"/>
  <c r="AL675"/>
  <c r="AM675"/>
  <c r="AN675"/>
  <c r="AO675"/>
  <c r="AP675"/>
  <c r="AQ675"/>
  <c r="AR675"/>
  <c r="AS675"/>
  <c r="AT675"/>
  <c r="AU675"/>
  <c r="AV675"/>
  <c r="AW675"/>
  <c r="AX675"/>
  <c r="AY675"/>
  <c r="AZ675"/>
  <c r="BA675"/>
  <c r="H676"/>
  <c r="I676"/>
  <c r="J676"/>
  <c r="K676"/>
  <c r="L676"/>
  <c r="M676"/>
  <c r="N676"/>
  <c r="O676"/>
  <c r="P676"/>
  <c r="Q676"/>
  <c r="R676"/>
  <c r="S676"/>
  <c r="T676"/>
  <c r="U676"/>
  <c r="V676"/>
  <c r="W676"/>
  <c r="X676"/>
  <c r="Y676"/>
  <c r="Z676"/>
  <c r="AA676"/>
  <c r="AB676"/>
  <c r="AC676"/>
  <c r="AD676"/>
  <c r="AE676"/>
  <c r="AF676"/>
  <c r="AG676"/>
  <c r="AH676"/>
  <c r="AI676"/>
  <c r="AJ676"/>
  <c r="AK676"/>
  <c r="AL676"/>
  <c r="AM676"/>
  <c r="AN676"/>
  <c r="AO676"/>
  <c r="AP676"/>
  <c r="AQ676"/>
  <c r="AR676"/>
  <c r="AS676"/>
  <c r="AT676"/>
  <c r="AU676"/>
  <c r="AV676"/>
  <c r="AW676"/>
  <c r="AX676"/>
  <c r="AY676"/>
  <c r="AZ676"/>
  <c r="BA676"/>
  <c r="I671"/>
  <c r="J671"/>
  <c r="K671"/>
  <c r="L671"/>
  <c r="M671"/>
  <c r="N671"/>
  <c r="O671"/>
  <c r="P671"/>
  <c r="Q671"/>
  <c r="R671"/>
  <c r="S671"/>
  <c r="T671"/>
  <c r="U671"/>
  <c r="V671"/>
  <c r="W671"/>
  <c r="X671"/>
  <c r="Y671"/>
  <c r="Z671"/>
  <c r="AA671"/>
  <c r="AB671"/>
  <c r="AC671"/>
  <c r="AD671"/>
  <c r="AE671"/>
  <c r="AF671"/>
  <c r="AG671"/>
  <c r="AH671"/>
  <c r="AI671"/>
  <c r="AJ671"/>
  <c r="AK671"/>
  <c r="AL671"/>
  <c r="AM671"/>
  <c r="AN671"/>
  <c r="AO671"/>
  <c r="AP671"/>
  <c r="AQ671"/>
  <c r="AR671"/>
  <c r="AS671"/>
  <c r="AT671"/>
  <c r="AU671"/>
  <c r="AV671"/>
  <c r="AW671"/>
  <c r="AX671"/>
  <c r="AY671"/>
  <c r="AZ671"/>
  <c r="BA671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AE673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A441"/>
  <c r="AB441"/>
  <c r="AC441"/>
  <c r="AD441"/>
  <c r="AE441"/>
  <c r="AF441"/>
  <c r="AG441"/>
  <c r="AH441"/>
  <c r="AI441"/>
  <c r="AJ441"/>
  <c r="AK441"/>
  <c r="AL441"/>
  <c r="AM441"/>
  <c r="AN441"/>
  <c r="AO441"/>
  <c r="AP441"/>
  <c r="AQ441"/>
  <c r="AR441"/>
  <c r="AS441"/>
  <c r="AT441"/>
  <c r="AU441"/>
  <c r="AV441"/>
  <c r="AW441"/>
  <c r="AX441"/>
  <c r="AY441"/>
  <c r="AZ441"/>
  <c r="BA441"/>
  <c r="H441"/>
  <c r="I434"/>
  <c r="J434"/>
  <c r="K434"/>
  <c r="L434"/>
  <c r="M434"/>
  <c r="N434"/>
  <c r="O434"/>
  <c r="P434"/>
  <c r="Q434"/>
  <c r="R434"/>
  <c r="S434"/>
  <c r="T434"/>
  <c r="U434"/>
  <c r="V434"/>
  <c r="W434"/>
  <c r="X434"/>
  <c r="Y434"/>
  <c r="Z434"/>
  <c r="AA434"/>
  <c r="AB434"/>
  <c r="AC434"/>
  <c r="AD434"/>
  <c r="AE434"/>
  <c r="AF434"/>
  <c r="AG434"/>
  <c r="AH434"/>
  <c r="AI434"/>
  <c r="AJ434"/>
  <c r="AK434"/>
  <c r="AL434"/>
  <c r="AM434"/>
  <c r="AN434"/>
  <c r="AO434"/>
  <c r="AP434"/>
  <c r="AQ434"/>
  <c r="AR434"/>
  <c r="AS434"/>
  <c r="AT434"/>
  <c r="AU434"/>
  <c r="AV434"/>
  <c r="AW434"/>
  <c r="AX434"/>
  <c r="AY434"/>
  <c r="AZ434"/>
  <c r="BA434"/>
  <c r="H434"/>
  <c r="I427"/>
  <c r="J427"/>
  <c r="K427"/>
  <c r="L427"/>
  <c r="M427"/>
  <c r="N427"/>
  <c r="O427"/>
  <c r="P427"/>
  <c r="Q427"/>
  <c r="R427"/>
  <c r="S427"/>
  <c r="T427"/>
  <c r="U427"/>
  <c r="V427"/>
  <c r="W427"/>
  <c r="X427"/>
  <c r="Y427"/>
  <c r="Z427"/>
  <c r="AA427"/>
  <c r="AB427"/>
  <c r="AC427"/>
  <c r="AD427"/>
  <c r="AE427"/>
  <c r="AF427"/>
  <c r="AG427"/>
  <c r="AH427"/>
  <c r="AI427"/>
  <c r="AJ427"/>
  <c r="AK427"/>
  <c r="AL427"/>
  <c r="AM427"/>
  <c r="AN427"/>
  <c r="AO427"/>
  <c r="AP427"/>
  <c r="AQ427"/>
  <c r="AR427"/>
  <c r="AS427"/>
  <c r="AT427"/>
  <c r="AU427"/>
  <c r="AV427"/>
  <c r="AW427"/>
  <c r="AX427"/>
  <c r="AY427"/>
  <c r="AZ427"/>
  <c r="BA427"/>
  <c r="H427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A420"/>
  <c r="AB420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W420"/>
  <c r="AX420"/>
  <c r="AY420"/>
  <c r="AZ420"/>
  <c r="BA420"/>
  <c r="H420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AN413"/>
  <c r="AO413"/>
  <c r="AP413"/>
  <c r="AQ413"/>
  <c r="AR413"/>
  <c r="AS413"/>
  <c r="AT413"/>
  <c r="AU413"/>
  <c r="AV413"/>
  <c r="AW413"/>
  <c r="AX413"/>
  <c r="AY413"/>
  <c r="AZ413"/>
  <c r="BA413"/>
  <c r="H413"/>
  <c r="I406"/>
  <c r="J406"/>
  <c r="K406"/>
  <c r="L406"/>
  <c r="M406"/>
  <c r="N406"/>
  <c r="O406"/>
  <c r="P406"/>
  <c r="Q406"/>
  <c r="R406"/>
  <c r="S406"/>
  <c r="T406"/>
  <c r="U406"/>
  <c r="V406"/>
  <c r="W406"/>
  <c r="X406"/>
  <c r="Y406"/>
  <c r="Z406"/>
  <c r="AA406"/>
  <c r="AB406"/>
  <c r="AC406"/>
  <c r="AD406"/>
  <c r="AE406"/>
  <c r="AF406"/>
  <c r="AG406"/>
  <c r="AH406"/>
  <c r="AI406"/>
  <c r="AJ406"/>
  <c r="AK406"/>
  <c r="AL406"/>
  <c r="AM406"/>
  <c r="AN406"/>
  <c r="AO406"/>
  <c r="AP406"/>
  <c r="AQ406"/>
  <c r="AR406"/>
  <c r="AS406"/>
  <c r="AT406"/>
  <c r="AU406"/>
  <c r="AV406"/>
  <c r="AW406"/>
  <c r="AX406"/>
  <c r="AY406"/>
  <c r="AZ406"/>
  <c r="BA406"/>
  <c r="H406"/>
  <c r="I399"/>
  <c r="J399"/>
  <c r="K399"/>
  <c r="L399"/>
  <c r="M399"/>
  <c r="N399"/>
  <c r="O399"/>
  <c r="P399"/>
  <c r="Q399"/>
  <c r="R399"/>
  <c r="S399"/>
  <c r="T399"/>
  <c r="U399"/>
  <c r="V399"/>
  <c r="W399"/>
  <c r="X399"/>
  <c r="Y399"/>
  <c r="Z399"/>
  <c r="AA399"/>
  <c r="AB399"/>
  <c r="AC399"/>
  <c r="AD399"/>
  <c r="AE399"/>
  <c r="AF399"/>
  <c r="AG399"/>
  <c r="AH399"/>
  <c r="AI399"/>
  <c r="AJ399"/>
  <c r="AK399"/>
  <c r="AL399"/>
  <c r="AM399"/>
  <c r="AN399"/>
  <c r="AO399"/>
  <c r="AP399"/>
  <c r="AQ399"/>
  <c r="AR399"/>
  <c r="AS399"/>
  <c r="AT399"/>
  <c r="AU399"/>
  <c r="AV399"/>
  <c r="AW399"/>
  <c r="AX399"/>
  <c r="AY399"/>
  <c r="AZ399"/>
  <c r="BA399"/>
  <c r="H399"/>
  <c r="I392"/>
  <c r="J392"/>
  <c r="K392"/>
  <c r="L392"/>
  <c r="M392"/>
  <c r="N392"/>
  <c r="O392"/>
  <c r="P392"/>
  <c r="Q392"/>
  <c r="R392"/>
  <c r="S392"/>
  <c r="T392"/>
  <c r="U392"/>
  <c r="V392"/>
  <c r="W392"/>
  <c r="X392"/>
  <c r="Y392"/>
  <c r="Z392"/>
  <c r="AA392"/>
  <c r="AB392"/>
  <c r="AC392"/>
  <c r="AD392"/>
  <c r="AE392"/>
  <c r="AF392"/>
  <c r="AG392"/>
  <c r="AH392"/>
  <c r="AI392"/>
  <c r="AJ392"/>
  <c r="AK392"/>
  <c r="AL392"/>
  <c r="AM392"/>
  <c r="AN392"/>
  <c r="AO392"/>
  <c r="AP392"/>
  <c r="AQ392"/>
  <c r="AR392"/>
  <c r="AS392"/>
  <c r="AT392"/>
  <c r="AU392"/>
  <c r="AV392"/>
  <c r="AW392"/>
  <c r="AX392"/>
  <c r="AY392"/>
  <c r="AZ392"/>
  <c r="BA392"/>
  <c r="H392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BA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H259"/>
  <c r="F447"/>
  <c r="E447"/>
  <c r="F446"/>
  <c r="E446"/>
  <c r="F445"/>
  <c r="E445"/>
  <c r="F444"/>
  <c r="E444"/>
  <c r="F443"/>
  <c r="E443"/>
  <c r="F442"/>
  <c r="E442"/>
  <c r="F440"/>
  <c r="E440"/>
  <c r="F439"/>
  <c r="E439"/>
  <c r="F438"/>
  <c r="E438"/>
  <c r="F437"/>
  <c r="E437"/>
  <c r="F436"/>
  <c r="E436"/>
  <c r="F435"/>
  <c r="E435"/>
  <c r="F433"/>
  <c r="E433"/>
  <c r="F432"/>
  <c r="E432"/>
  <c r="F431"/>
  <c r="E431"/>
  <c r="F430"/>
  <c r="E430"/>
  <c r="F429"/>
  <c r="E429"/>
  <c r="F428"/>
  <c r="E428"/>
  <c r="F426"/>
  <c r="E426"/>
  <c r="F425"/>
  <c r="E425"/>
  <c r="F424"/>
  <c r="E424"/>
  <c r="F423"/>
  <c r="E423"/>
  <c r="F422"/>
  <c r="E422"/>
  <c r="F421"/>
  <c r="E421"/>
  <c r="F419"/>
  <c r="E419"/>
  <c r="F418"/>
  <c r="E418"/>
  <c r="F417"/>
  <c r="E417"/>
  <c r="F416"/>
  <c r="E416"/>
  <c r="F415"/>
  <c r="E415"/>
  <c r="F414"/>
  <c r="E414"/>
  <c r="F412"/>
  <c r="E412"/>
  <c r="F411"/>
  <c r="E411"/>
  <c r="F410"/>
  <c r="E410"/>
  <c r="F409"/>
  <c r="E409"/>
  <c r="F408"/>
  <c r="E408"/>
  <c r="F407"/>
  <c r="E407"/>
  <c r="F405"/>
  <c r="E405"/>
  <c r="F404"/>
  <c r="E404"/>
  <c r="F403"/>
  <c r="E403"/>
  <c r="F402"/>
  <c r="E402"/>
  <c r="F401"/>
  <c r="E401"/>
  <c r="F400"/>
  <c r="E400"/>
  <c r="F398"/>
  <c r="E398"/>
  <c r="F397"/>
  <c r="E397"/>
  <c r="F396"/>
  <c r="E396"/>
  <c r="F395"/>
  <c r="E395"/>
  <c r="F394"/>
  <c r="E394"/>
  <c r="F393"/>
  <c r="E393"/>
  <c r="F391"/>
  <c r="E391"/>
  <c r="F390"/>
  <c r="E390"/>
  <c r="F389"/>
  <c r="E389"/>
  <c r="F384"/>
  <c r="E384"/>
  <c r="F383"/>
  <c r="E383"/>
  <c r="F382"/>
  <c r="E382"/>
  <c r="F381"/>
  <c r="E381"/>
  <c r="F380"/>
  <c r="E380"/>
  <c r="F379"/>
  <c r="E379"/>
  <c r="F377"/>
  <c r="E377"/>
  <c r="F376"/>
  <c r="E376"/>
  <c r="F375"/>
  <c r="E375"/>
  <c r="F374"/>
  <c r="E374"/>
  <c r="F373"/>
  <c r="E373"/>
  <c r="F372"/>
  <c r="E372"/>
  <c r="F370"/>
  <c r="E370"/>
  <c r="F369"/>
  <c r="E369"/>
  <c r="F368"/>
  <c r="E368"/>
  <c r="F367"/>
  <c r="E367"/>
  <c r="F366"/>
  <c r="E366"/>
  <c r="F365"/>
  <c r="E365"/>
  <c r="F363"/>
  <c r="E363"/>
  <c r="F362"/>
  <c r="E362"/>
  <c r="F361"/>
  <c r="E361"/>
  <c r="F360"/>
  <c r="E360"/>
  <c r="F359"/>
  <c r="E359"/>
  <c r="F358"/>
  <c r="E358"/>
  <c r="F356"/>
  <c r="E356"/>
  <c r="F355"/>
  <c r="E355"/>
  <c r="F354"/>
  <c r="E354"/>
  <c r="F353"/>
  <c r="E353"/>
  <c r="F352"/>
  <c r="E352"/>
  <c r="F351"/>
  <c r="E351"/>
  <c r="F349"/>
  <c r="E349"/>
  <c r="F348"/>
  <c r="E348"/>
  <c r="F347"/>
  <c r="E347"/>
  <c r="F346"/>
  <c r="E346"/>
  <c r="F345"/>
  <c r="E345"/>
  <c r="F344"/>
  <c r="E344"/>
  <c r="F342"/>
  <c r="E342"/>
  <c r="F341"/>
  <c r="E341"/>
  <c r="F340"/>
  <c r="E340"/>
  <c r="F339"/>
  <c r="E339"/>
  <c r="F338"/>
  <c r="E338"/>
  <c r="F337"/>
  <c r="E337"/>
  <c r="F335"/>
  <c r="E335"/>
  <c r="F334"/>
  <c r="E334"/>
  <c r="F333"/>
  <c r="E333"/>
  <c r="F332"/>
  <c r="E332"/>
  <c r="F331"/>
  <c r="E331"/>
  <c r="F330"/>
  <c r="E330"/>
  <c r="F328"/>
  <c r="E328"/>
  <c r="F327"/>
  <c r="E327"/>
  <c r="F326"/>
  <c r="E326"/>
  <c r="F325"/>
  <c r="E325"/>
  <c r="F324"/>
  <c r="E324"/>
  <c r="F323"/>
  <c r="E323"/>
  <c r="F321"/>
  <c r="E321"/>
  <c r="F320"/>
  <c r="E320"/>
  <c r="F319"/>
  <c r="E319"/>
  <c r="F318"/>
  <c r="E318"/>
  <c r="F317"/>
  <c r="E317"/>
  <c r="F316"/>
  <c r="E316"/>
  <c r="F314"/>
  <c r="E314"/>
  <c r="F313"/>
  <c r="E313"/>
  <c r="F312"/>
  <c r="E312"/>
  <c r="F311"/>
  <c r="E311"/>
  <c r="F310"/>
  <c r="E310"/>
  <c r="F309"/>
  <c r="E309"/>
  <c r="F307"/>
  <c r="E307"/>
  <c r="F306"/>
  <c r="E306"/>
  <c r="F305"/>
  <c r="E305"/>
  <c r="F304"/>
  <c r="E304"/>
  <c r="F303"/>
  <c r="E303"/>
  <c r="F302"/>
  <c r="E302"/>
  <c r="F300"/>
  <c r="E300"/>
  <c r="F299"/>
  <c r="E299"/>
  <c r="F298"/>
  <c r="E298"/>
  <c r="F297"/>
  <c r="E297"/>
  <c r="F296"/>
  <c r="E296"/>
  <c r="F295"/>
  <c r="E295"/>
  <c r="F343" l="1"/>
  <c r="AL1111"/>
  <c r="E371"/>
  <c r="E427"/>
  <c r="AT1118"/>
  <c r="AY1118"/>
  <c r="N1118"/>
  <c r="Z1118"/>
  <c r="AH1111"/>
  <c r="AL1118"/>
  <c r="E385"/>
  <c r="E294"/>
  <c r="F406"/>
  <c r="F413"/>
  <c r="E434"/>
  <c r="F441"/>
  <c r="F357"/>
  <c r="E413"/>
  <c r="G413" s="1"/>
  <c r="F427"/>
  <c r="I1111"/>
  <c r="AB1118"/>
  <c r="AF1111"/>
  <c r="AJ1118"/>
  <c r="AR1118"/>
  <c r="AW1118"/>
  <c r="F420"/>
  <c r="AT1111"/>
  <c r="W1111"/>
  <c r="F371"/>
  <c r="AP1118"/>
  <c r="E441"/>
  <c r="E399"/>
  <c r="E364"/>
  <c r="E350"/>
  <c r="E336"/>
  <c r="E308"/>
  <c r="E322"/>
  <c r="O1111"/>
  <c r="AE1111"/>
  <c r="AO1111"/>
  <c r="AW1111"/>
  <c r="F399"/>
  <c r="F301"/>
  <c r="F329"/>
  <c r="F392"/>
  <c r="F434"/>
  <c r="E406"/>
  <c r="E420"/>
  <c r="E357"/>
  <c r="G357" s="1"/>
  <c r="E392"/>
  <c r="F315"/>
  <c r="R1111"/>
  <c r="E378"/>
  <c r="T1111"/>
  <c r="AB1111"/>
  <c r="AJ1111"/>
  <c r="F385"/>
  <c r="F378"/>
  <c r="H1111"/>
  <c r="N1111"/>
  <c r="Q1111"/>
  <c r="U1111"/>
  <c r="Z1111"/>
  <c r="AC1111"/>
  <c r="AG1111"/>
  <c r="AK1111"/>
  <c r="AM1111"/>
  <c r="AQ1111"/>
  <c r="AV1111"/>
  <c r="AY1111"/>
  <c r="K1118"/>
  <c r="O1118"/>
  <c r="U1118"/>
  <c r="AC1118"/>
  <c r="AG1118"/>
  <c r="AK1118"/>
  <c r="AM1118"/>
  <c r="AO1118"/>
  <c r="AQ1118"/>
  <c r="AV1118"/>
  <c r="AZ1118"/>
  <c r="G437"/>
  <c r="E1112"/>
  <c r="G367"/>
  <c r="G395"/>
  <c r="G409"/>
  <c r="G423"/>
  <c r="G353"/>
  <c r="E301"/>
  <c r="E315"/>
  <c r="F350"/>
  <c r="F364"/>
  <c r="E343"/>
  <c r="G343" s="1"/>
  <c r="F336"/>
  <c r="G339"/>
  <c r="E329"/>
  <c r="F322"/>
  <c r="G325"/>
  <c r="F308"/>
  <c r="G311"/>
  <c r="F294"/>
  <c r="AE1118"/>
  <c r="X1111"/>
  <c r="W1118"/>
  <c r="H672"/>
  <c r="G381"/>
  <c r="F1104"/>
  <c r="G318"/>
  <c r="G332"/>
  <c r="G346"/>
  <c r="G360"/>
  <c r="G374"/>
  <c r="G388"/>
  <c r="G402"/>
  <c r="G416"/>
  <c r="G430"/>
  <c r="G444"/>
  <c r="T1118"/>
  <c r="K1111"/>
  <c r="F1117"/>
  <c r="E1124"/>
  <c r="H691"/>
  <c r="E1117"/>
  <c r="I680"/>
  <c r="I691"/>
  <c r="E1104"/>
  <c r="G1107"/>
  <c r="G310"/>
  <c r="G429"/>
  <c r="G422"/>
  <c r="G415"/>
  <c r="G408"/>
  <c r="G401"/>
  <c r="G394"/>
  <c r="G387"/>
  <c r="G380"/>
  <c r="G373"/>
  <c r="G366"/>
  <c r="G359"/>
  <c r="G352"/>
  <c r="G345"/>
  <c r="G338"/>
  <c r="G331"/>
  <c r="G324"/>
  <c r="G317"/>
  <c r="G296"/>
  <c r="G297"/>
  <c r="G303"/>
  <c r="G304"/>
  <c r="Q1118"/>
  <c r="E49"/>
  <c r="E1115"/>
  <c r="E1113"/>
  <c r="E1123"/>
  <c r="AA1111"/>
  <c r="AA1118"/>
  <c r="E1121"/>
  <c r="AE672"/>
  <c r="F1112"/>
  <c r="E1120"/>
  <c r="E1114"/>
  <c r="E1122"/>
  <c r="E1116"/>
  <c r="E1119"/>
  <c r="H1118"/>
  <c r="I1118"/>
  <c r="L1119"/>
  <c r="L1118" s="1"/>
  <c r="R1119"/>
  <c r="R1118" s="1"/>
  <c r="X1119"/>
  <c r="X1118" s="1"/>
  <c r="AF1119"/>
  <c r="AF1118" s="1"/>
  <c r="AH1119"/>
  <c r="AH1118" s="1"/>
  <c r="L1111"/>
  <c r="AP1111"/>
  <c r="AR1111"/>
  <c r="AZ1111"/>
  <c r="F1113"/>
  <c r="F1120"/>
  <c r="F1114"/>
  <c r="F1121"/>
  <c r="F1115"/>
  <c r="F1122"/>
  <c r="F1116"/>
  <c r="F1123"/>
  <c r="F1124"/>
  <c r="G427" l="1"/>
  <c r="G385"/>
  <c r="G301"/>
  <c r="G371"/>
  <c r="G336"/>
  <c r="G294"/>
  <c r="G441"/>
  <c r="G434"/>
  <c r="G406"/>
  <c r="G420"/>
  <c r="G308"/>
  <c r="G364"/>
  <c r="G399"/>
  <c r="G329"/>
  <c r="G322"/>
  <c r="G392"/>
  <c r="G350"/>
  <c r="E1111"/>
  <c r="G378"/>
  <c r="G315"/>
  <c r="G1104"/>
  <c r="G1121"/>
  <c r="G1114"/>
  <c r="E672"/>
  <c r="E1118"/>
  <c r="F1111"/>
  <c r="F1118"/>
  <c r="F1119"/>
  <c r="G1111" l="1"/>
  <c r="G1118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U234"/>
  <c r="AV234"/>
  <c r="AW234"/>
  <c r="AX234"/>
  <c r="AY234"/>
  <c r="AZ234"/>
  <c r="BA234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BA237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U232"/>
  <c r="AV232"/>
  <c r="AW232"/>
  <c r="AX232"/>
  <c r="AY232"/>
  <c r="AZ232"/>
  <c r="BA232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F22" l="1"/>
  <c r="E22"/>
  <c r="T231"/>
  <c r="AR231"/>
  <c r="AP231"/>
  <c r="AN231"/>
  <c r="AL231"/>
  <c r="AJ231"/>
  <c r="AH231"/>
  <c r="AF231"/>
  <c r="AD231"/>
  <c r="V231"/>
  <c r="L231"/>
  <c r="J231"/>
  <c r="AZ231"/>
  <c r="AX231"/>
  <c r="AV231"/>
  <c r="AT231"/>
  <c r="G129"/>
  <c r="G115"/>
  <c r="G108"/>
  <c r="AB231"/>
  <c r="X231"/>
  <c r="Z231"/>
  <c r="G45"/>
  <c r="G46"/>
  <c r="G52"/>
  <c r="R231"/>
  <c r="P231"/>
  <c r="E24"/>
  <c r="E23"/>
  <c r="G150"/>
  <c r="G143"/>
  <c r="G136"/>
  <c r="G123"/>
  <c r="G122"/>
  <c r="G102"/>
  <c r="G101"/>
  <c r="G94"/>
  <c r="G87"/>
  <c r="G80"/>
  <c r="G66"/>
  <c r="F24"/>
  <c r="F23"/>
  <c r="G73"/>
  <c r="G53"/>
  <c r="G59"/>
  <c r="N231"/>
  <c r="F105"/>
  <c r="F112"/>
  <c r="F119"/>
  <c r="F126"/>
  <c r="F133"/>
  <c r="BA231"/>
  <c r="AY231"/>
  <c r="AW231"/>
  <c r="AU231"/>
  <c r="AS231"/>
  <c r="AQ231"/>
  <c r="AO231"/>
  <c r="AM231"/>
  <c r="AK231"/>
  <c r="AI231"/>
  <c r="AG231"/>
  <c r="AE231"/>
  <c r="AC231"/>
  <c r="AA231"/>
  <c r="Y231"/>
  <c r="W231"/>
  <c r="U231"/>
  <c r="S231"/>
  <c r="Q231"/>
  <c r="O231"/>
  <c r="M231"/>
  <c r="K231"/>
  <c r="E98"/>
  <c r="F140"/>
  <c r="F147"/>
  <c r="E232"/>
  <c r="F36"/>
  <c r="I232"/>
  <c r="E41"/>
  <c r="E237"/>
  <c r="E40"/>
  <c r="H236"/>
  <c r="E236" s="1"/>
  <c r="E235"/>
  <c r="E39"/>
  <c r="H234"/>
  <c r="E234" s="1"/>
  <c r="E38"/>
  <c r="E37"/>
  <c r="H233"/>
  <c r="F98"/>
  <c r="G98" s="1"/>
  <c r="E105"/>
  <c r="G105" s="1"/>
  <c r="E112"/>
  <c r="G112" s="1"/>
  <c r="E119"/>
  <c r="E126"/>
  <c r="G126" s="1"/>
  <c r="E133"/>
  <c r="E140"/>
  <c r="E147"/>
  <c r="E36"/>
  <c r="F41"/>
  <c r="I237"/>
  <c r="F237" s="1"/>
  <c r="F40"/>
  <c r="I236"/>
  <c r="F236" s="1"/>
  <c r="F39"/>
  <c r="I235"/>
  <c r="F235" s="1"/>
  <c r="F38"/>
  <c r="I234"/>
  <c r="F234" s="1"/>
  <c r="F37"/>
  <c r="I233"/>
  <c r="F233" s="1"/>
  <c r="F950"/>
  <c r="E950"/>
  <c r="F949"/>
  <c r="E949"/>
  <c r="F948"/>
  <c r="E948"/>
  <c r="F947"/>
  <c r="E947"/>
  <c r="F946"/>
  <c r="E946"/>
  <c r="F945"/>
  <c r="E945"/>
  <c r="AZ944"/>
  <c r="AY944"/>
  <c r="AW944"/>
  <c r="AV944"/>
  <c r="AU944"/>
  <c r="AT944"/>
  <c r="AR944"/>
  <c r="AQ944"/>
  <c r="AP944"/>
  <c r="AO944"/>
  <c r="AM944"/>
  <c r="AL944"/>
  <c r="AK944"/>
  <c r="AJ944"/>
  <c r="AH944"/>
  <c r="AG944"/>
  <c r="AF944"/>
  <c r="AE944"/>
  <c r="AC944"/>
  <c r="AB944"/>
  <c r="AA944"/>
  <c r="Z944"/>
  <c r="X944"/>
  <c r="W944"/>
  <c r="U944"/>
  <c r="T944"/>
  <c r="R944"/>
  <c r="Q944"/>
  <c r="O944"/>
  <c r="N944"/>
  <c r="L944"/>
  <c r="K944"/>
  <c r="I944"/>
  <c r="H944"/>
  <c r="F943"/>
  <c r="E943"/>
  <c r="F942"/>
  <c r="E942"/>
  <c r="F941"/>
  <c r="E941"/>
  <c r="F940"/>
  <c r="E940"/>
  <c r="F939"/>
  <c r="E939"/>
  <c r="F938"/>
  <c r="E938"/>
  <c r="AZ937"/>
  <c r="AY937"/>
  <c r="AW937"/>
  <c r="AV937"/>
  <c r="AU937"/>
  <c r="AT937"/>
  <c r="AR937"/>
  <c r="AQ937"/>
  <c r="AP937"/>
  <c r="AO937"/>
  <c r="AM937"/>
  <c r="AL937"/>
  <c r="AK937"/>
  <c r="AJ937"/>
  <c r="AH937"/>
  <c r="AG937"/>
  <c r="AF937"/>
  <c r="AE937"/>
  <c r="AC937"/>
  <c r="AB937"/>
  <c r="AA937"/>
  <c r="Z937"/>
  <c r="X937"/>
  <c r="W937"/>
  <c r="U937"/>
  <c r="T937"/>
  <c r="R937"/>
  <c r="Q937"/>
  <c r="O937"/>
  <c r="N937"/>
  <c r="L937"/>
  <c r="K937"/>
  <c r="I937"/>
  <c r="H937"/>
  <c r="F936"/>
  <c r="E936"/>
  <c r="F935"/>
  <c r="E935"/>
  <c r="F934"/>
  <c r="E934"/>
  <c r="F933"/>
  <c r="E933"/>
  <c r="F932"/>
  <c r="E932"/>
  <c r="F931"/>
  <c r="E931"/>
  <c r="AZ930"/>
  <c r="AY930"/>
  <c r="AW930"/>
  <c r="AV930"/>
  <c r="AU930"/>
  <c r="AT930"/>
  <c r="AR930"/>
  <c r="AQ930"/>
  <c r="AP930"/>
  <c r="AO930"/>
  <c r="AM930"/>
  <c r="AL930"/>
  <c r="AK930"/>
  <c r="AJ930"/>
  <c r="AH930"/>
  <c r="AG930"/>
  <c r="AF930"/>
  <c r="AE930"/>
  <c r="AC930"/>
  <c r="AB930"/>
  <c r="AA930"/>
  <c r="Z930"/>
  <c r="X930"/>
  <c r="W930"/>
  <c r="U930"/>
  <c r="T930"/>
  <c r="R930"/>
  <c r="Q930"/>
  <c r="O930"/>
  <c r="N930"/>
  <c r="L930"/>
  <c r="K930"/>
  <c r="I930"/>
  <c r="H930"/>
  <c r="F929"/>
  <c r="E929"/>
  <c r="F928"/>
  <c r="E928"/>
  <c r="F927"/>
  <c r="E927"/>
  <c r="F926"/>
  <c r="E926"/>
  <c r="F925"/>
  <c r="E925"/>
  <c r="F924"/>
  <c r="E924"/>
  <c r="AZ923"/>
  <c r="AY923"/>
  <c r="AW923"/>
  <c r="AV923"/>
  <c r="AU923"/>
  <c r="AT923"/>
  <c r="AR923"/>
  <c r="AQ923"/>
  <c r="AP923"/>
  <c r="AO923"/>
  <c r="AM923"/>
  <c r="AL923"/>
  <c r="AK923"/>
  <c r="AJ923"/>
  <c r="AH923"/>
  <c r="AG923"/>
  <c r="AF923"/>
  <c r="AE923"/>
  <c r="AC923"/>
  <c r="AB923"/>
  <c r="AA923"/>
  <c r="Z923"/>
  <c r="X923"/>
  <c r="W923"/>
  <c r="U923"/>
  <c r="T923"/>
  <c r="R923"/>
  <c r="Q923"/>
  <c r="O923"/>
  <c r="N923"/>
  <c r="L923"/>
  <c r="K923"/>
  <c r="I923"/>
  <c r="H923"/>
  <c r="F922"/>
  <c r="E922"/>
  <c r="F921"/>
  <c r="E921"/>
  <c r="F920"/>
  <c r="E920"/>
  <c r="F919"/>
  <c r="E919"/>
  <c r="F918"/>
  <c r="E918"/>
  <c r="F917"/>
  <c r="E917"/>
  <c r="AZ916"/>
  <c r="AY916"/>
  <c r="AW916"/>
  <c r="AV916"/>
  <c r="AU916"/>
  <c r="AT916"/>
  <c r="AR916"/>
  <c r="AQ916"/>
  <c r="AP916"/>
  <c r="AO916"/>
  <c r="AM916"/>
  <c r="AL916"/>
  <c r="AK916"/>
  <c r="AJ916"/>
  <c r="AH916"/>
  <c r="AG916"/>
  <c r="AF916"/>
  <c r="AE916"/>
  <c r="AC916"/>
  <c r="AB916"/>
  <c r="AA916"/>
  <c r="Z916"/>
  <c r="X916"/>
  <c r="W916"/>
  <c r="U916"/>
  <c r="T916"/>
  <c r="R916"/>
  <c r="Q916"/>
  <c r="O916"/>
  <c r="N916"/>
  <c r="L916"/>
  <c r="K916"/>
  <c r="I916"/>
  <c r="H916"/>
  <c r="F915"/>
  <c r="E915"/>
  <c r="F914"/>
  <c r="E914"/>
  <c r="F913"/>
  <c r="E913"/>
  <c r="F912"/>
  <c r="E912"/>
  <c r="F911"/>
  <c r="E911"/>
  <c r="F910"/>
  <c r="E910"/>
  <c r="AZ909"/>
  <c r="AY909"/>
  <c r="AW909"/>
  <c r="AV909"/>
  <c r="AU909"/>
  <c r="AT909"/>
  <c r="AR909"/>
  <c r="AQ909"/>
  <c r="AP909"/>
  <c r="AO909"/>
  <c r="AM909"/>
  <c r="AL909"/>
  <c r="AK909"/>
  <c r="AJ909"/>
  <c r="AH909"/>
  <c r="AG909"/>
  <c r="AF909"/>
  <c r="AE909"/>
  <c r="AC909"/>
  <c r="AB909"/>
  <c r="AA909"/>
  <c r="Z909"/>
  <c r="X909"/>
  <c r="W909"/>
  <c r="U909"/>
  <c r="T909"/>
  <c r="R909"/>
  <c r="Q909"/>
  <c r="O909"/>
  <c r="N909"/>
  <c r="L909"/>
  <c r="K909"/>
  <c r="I909"/>
  <c r="H909"/>
  <c r="F908"/>
  <c r="E908"/>
  <c r="F907"/>
  <c r="E907"/>
  <c r="F906"/>
  <c r="E906"/>
  <c r="F905"/>
  <c r="E905"/>
  <c r="F904"/>
  <c r="E904"/>
  <c r="F903"/>
  <c r="E903"/>
  <c r="AZ902"/>
  <c r="AY902"/>
  <c r="AW902"/>
  <c r="AV902"/>
  <c r="AU902"/>
  <c r="AT902"/>
  <c r="AR902"/>
  <c r="AQ902"/>
  <c r="AP902"/>
  <c r="AO902"/>
  <c r="AM902"/>
  <c r="AL902"/>
  <c r="AK902"/>
  <c r="AJ902"/>
  <c r="AH902"/>
  <c r="AG902"/>
  <c r="AF902"/>
  <c r="AE902"/>
  <c r="AC902"/>
  <c r="AB902"/>
  <c r="AA902"/>
  <c r="Z902"/>
  <c r="X902"/>
  <c r="W902"/>
  <c r="U902"/>
  <c r="T902"/>
  <c r="R902"/>
  <c r="Q902"/>
  <c r="O902"/>
  <c r="N902"/>
  <c r="L902"/>
  <c r="K902"/>
  <c r="I902"/>
  <c r="H902"/>
  <c r="F901"/>
  <c r="E901"/>
  <c r="F900"/>
  <c r="E900"/>
  <c r="F899"/>
  <c r="E899"/>
  <c r="F898"/>
  <c r="E898"/>
  <c r="F897"/>
  <c r="E897"/>
  <c r="F896"/>
  <c r="E896"/>
  <c r="AZ895"/>
  <c r="AY895"/>
  <c r="AX895"/>
  <c r="AW895"/>
  <c r="AV895"/>
  <c r="AU895"/>
  <c r="AT895"/>
  <c r="AR895"/>
  <c r="AQ895"/>
  <c r="AP895"/>
  <c r="AO895"/>
  <c r="AM895"/>
  <c r="AL895"/>
  <c r="AK895"/>
  <c r="AJ895"/>
  <c r="AH895"/>
  <c r="AG895"/>
  <c r="AF895"/>
  <c r="AE895"/>
  <c r="AC895"/>
  <c r="AB895"/>
  <c r="AA895"/>
  <c r="Z895"/>
  <c r="X895"/>
  <c r="W895"/>
  <c r="U895"/>
  <c r="T895"/>
  <c r="R895"/>
  <c r="Q895"/>
  <c r="O895"/>
  <c r="N895"/>
  <c r="L895"/>
  <c r="K895"/>
  <c r="I895"/>
  <c r="H895"/>
  <c r="F894"/>
  <c r="E894"/>
  <c r="F893"/>
  <c r="E893"/>
  <c r="F892"/>
  <c r="E892"/>
  <c r="F891"/>
  <c r="E891"/>
  <c r="F890"/>
  <c r="E890"/>
  <c r="F889"/>
  <c r="E889"/>
  <c r="AZ888"/>
  <c r="AW888"/>
  <c r="AV888"/>
  <c r="AU888"/>
  <c r="AT888"/>
  <c r="AR888"/>
  <c r="AQ888"/>
  <c r="AP888"/>
  <c r="AO888"/>
  <c r="AM888"/>
  <c r="AL888"/>
  <c r="AK888"/>
  <c r="AJ888"/>
  <c r="AH888"/>
  <c r="AG888"/>
  <c r="AF888"/>
  <c r="AE888"/>
  <c r="AC888"/>
  <c r="AB888"/>
  <c r="AA888"/>
  <c r="Z888"/>
  <c r="X888"/>
  <c r="W888"/>
  <c r="U888"/>
  <c r="T888"/>
  <c r="S888"/>
  <c r="R888"/>
  <c r="O888"/>
  <c r="N888"/>
  <c r="L888"/>
  <c r="K888"/>
  <c r="I888"/>
  <c r="H888"/>
  <c r="BA887"/>
  <c r="AZ887"/>
  <c r="AY887"/>
  <c r="AX887"/>
  <c r="AW887"/>
  <c r="AV887"/>
  <c r="AU887"/>
  <c r="AT887"/>
  <c r="AS887"/>
  <c r="AR887"/>
  <c r="AQ887"/>
  <c r="AP887"/>
  <c r="AO887"/>
  <c r="AN887"/>
  <c r="AM887"/>
  <c r="AL887"/>
  <c r="AK887"/>
  <c r="AJ887"/>
  <c r="AI887"/>
  <c r="AH887"/>
  <c r="AG887"/>
  <c r="AF887"/>
  <c r="AE887"/>
  <c r="AD887"/>
  <c r="AC887"/>
  <c r="AB887"/>
  <c r="AA887"/>
  <c r="Z887"/>
  <c r="Y887"/>
  <c r="X887"/>
  <c r="W887"/>
  <c r="V887"/>
  <c r="U887"/>
  <c r="T887"/>
  <c r="S887"/>
  <c r="R887"/>
  <c r="Q887"/>
  <c r="P887"/>
  <c r="O887"/>
  <c r="N887"/>
  <c r="M887"/>
  <c r="L887"/>
  <c r="K887"/>
  <c r="J887"/>
  <c r="I887"/>
  <c r="H887"/>
  <c r="BA886"/>
  <c r="AZ886"/>
  <c r="AY886"/>
  <c r="AX886"/>
  <c r="AW886"/>
  <c r="AV886"/>
  <c r="AU886"/>
  <c r="AT886"/>
  <c r="AS886"/>
  <c r="AR886"/>
  <c r="AQ886"/>
  <c r="AP886"/>
  <c r="AO886"/>
  <c r="AN886"/>
  <c r="AM886"/>
  <c r="AL886"/>
  <c r="AK886"/>
  <c r="AJ886"/>
  <c r="AI886"/>
  <c r="AH886"/>
  <c r="AG886"/>
  <c r="AF886"/>
  <c r="AE886"/>
  <c r="AD886"/>
  <c r="AC886"/>
  <c r="AB886"/>
  <c r="AA886"/>
  <c r="Z886"/>
  <c r="Y886"/>
  <c r="X886"/>
  <c r="W886"/>
  <c r="V886"/>
  <c r="U886"/>
  <c r="T886"/>
  <c r="S886"/>
  <c r="R886"/>
  <c r="Q886"/>
  <c r="P886"/>
  <c r="O886"/>
  <c r="N886"/>
  <c r="M886"/>
  <c r="L886"/>
  <c r="K886"/>
  <c r="J886"/>
  <c r="I886"/>
  <c r="H886"/>
  <c r="BA885"/>
  <c r="AZ885"/>
  <c r="AY885"/>
  <c r="AX885"/>
  <c r="AW885"/>
  <c r="AV885"/>
  <c r="AU885"/>
  <c r="AT885"/>
  <c r="AS885"/>
  <c r="AR885"/>
  <c r="AQ885"/>
  <c r="AP885"/>
  <c r="AO885"/>
  <c r="AN885"/>
  <c r="AM885"/>
  <c r="AL885"/>
  <c r="AK885"/>
  <c r="AJ885"/>
  <c r="AI885"/>
  <c r="AH885"/>
  <c r="AG885"/>
  <c r="AF885"/>
  <c r="AE885"/>
  <c r="AD885"/>
  <c r="AC885"/>
  <c r="AB885"/>
  <c r="AA885"/>
  <c r="Z885"/>
  <c r="Y885"/>
  <c r="X885"/>
  <c r="W885"/>
  <c r="V885"/>
  <c r="U885"/>
  <c r="T885"/>
  <c r="S885"/>
  <c r="R885"/>
  <c r="Q885"/>
  <c r="P885"/>
  <c r="O885"/>
  <c r="N885"/>
  <c r="M885"/>
  <c r="L885"/>
  <c r="K885"/>
  <c r="J885"/>
  <c r="I885"/>
  <c r="H885"/>
  <c r="BA884"/>
  <c r="AZ884"/>
  <c r="AY884"/>
  <c r="AX884"/>
  <c r="AW884"/>
  <c r="AV884"/>
  <c r="AU884"/>
  <c r="AT884"/>
  <c r="AS884"/>
  <c r="AR884"/>
  <c r="AQ884"/>
  <c r="AP884"/>
  <c r="AO884"/>
  <c r="AN884"/>
  <c r="AM884"/>
  <c r="AL884"/>
  <c r="AK884"/>
  <c r="AJ884"/>
  <c r="AI884"/>
  <c r="AH884"/>
  <c r="AG884"/>
  <c r="AF884"/>
  <c r="AE884"/>
  <c r="AD884"/>
  <c r="AC884"/>
  <c r="AB884"/>
  <c r="AA884"/>
  <c r="Z884"/>
  <c r="Y884"/>
  <c r="X884"/>
  <c r="W884"/>
  <c r="V884"/>
  <c r="U884"/>
  <c r="T884"/>
  <c r="S884"/>
  <c r="R884"/>
  <c r="Q884"/>
  <c r="P884"/>
  <c r="O884"/>
  <c r="N884"/>
  <c r="M884"/>
  <c r="L884"/>
  <c r="K884"/>
  <c r="J884"/>
  <c r="I884"/>
  <c r="H884"/>
  <c r="BA883"/>
  <c r="AZ883"/>
  <c r="AY883"/>
  <c r="AX883"/>
  <c r="AW883"/>
  <c r="AV883"/>
  <c r="AU883"/>
  <c r="AT883"/>
  <c r="AS883"/>
  <c r="AR883"/>
  <c r="AQ883"/>
  <c r="AP883"/>
  <c r="AO883"/>
  <c r="AN883"/>
  <c r="AM883"/>
  <c r="AL883"/>
  <c r="AK883"/>
  <c r="AJ883"/>
  <c r="AI883"/>
  <c r="AH883"/>
  <c r="AG883"/>
  <c r="AF883"/>
  <c r="AE883"/>
  <c r="AD883"/>
  <c r="AC883"/>
  <c r="AB883"/>
  <c r="AA883"/>
  <c r="Z883"/>
  <c r="Y883"/>
  <c r="X883"/>
  <c r="W883"/>
  <c r="V883"/>
  <c r="U883"/>
  <c r="T883"/>
  <c r="S883"/>
  <c r="R883"/>
  <c r="Q883"/>
  <c r="P883"/>
  <c r="O883"/>
  <c r="N883"/>
  <c r="M883"/>
  <c r="L883"/>
  <c r="K883"/>
  <c r="J883"/>
  <c r="I883"/>
  <c r="H883"/>
  <c r="BA882"/>
  <c r="AZ882"/>
  <c r="AY882"/>
  <c r="AX882"/>
  <c r="AW882"/>
  <c r="AV882"/>
  <c r="AU882"/>
  <c r="AU881" s="1"/>
  <c r="AT882"/>
  <c r="AS882"/>
  <c r="AR882"/>
  <c r="AQ882"/>
  <c r="AQ881" s="1"/>
  <c r="AP882"/>
  <c r="AO882"/>
  <c r="AN882"/>
  <c r="AM882"/>
  <c r="AM881" s="1"/>
  <c r="AL882"/>
  <c r="AK882"/>
  <c r="AJ882"/>
  <c r="AI882"/>
  <c r="AH882"/>
  <c r="AG882"/>
  <c r="AF882"/>
  <c r="AE882"/>
  <c r="AD882"/>
  <c r="AC882"/>
  <c r="AB882"/>
  <c r="AA882"/>
  <c r="Z882"/>
  <c r="Y882"/>
  <c r="X882"/>
  <c r="W882"/>
  <c r="V882"/>
  <c r="U882"/>
  <c r="T882"/>
  <c r="S882"/>
  <c r="R882"/>
  <c r="Q882"/>
  <c r="P882"/>
  <c r="O882"/>
  <c r="O881" s="1"/>
  <c r="N882"/>
  <c r="M882"/>
  <c r="L882"/>
  <c r="K882"/>
  <c r="J882"/>
  <c r="I882"/>
  <c r="H882"/>
  <c r="H805" s="1"/>
  <c r="H987" s="1"/>
  <c r="AW881"/>
  <c r="H231" l="1"/>
  <c r="E231" s="1"/>
  <c r="G22"/>
  <c r="N881"/>
  <c r="Z881"/>
  <c r="AH881"/>
  <c r="AL881"/>
  <c r="F944"/>
  <c r="E937"/>
  <c r="E909"/>
  <c r="F902"/>
  <c r="E930"/>
  <c r="F923"/>
  <c r="F930"/>
  <c r="F937"/>
  <c r="T881"/>
  <c r="AB881"/>
  <c r="AR881"/>
  <c r="AV881"/>
  <c r="AZ881"/>
  <c r="F909"/>
  <c r="U881"/>
  <c r="AT881"/>
  <c r="E944"/>
  <c r="G21"/>
  <c r="X881"/>
  <c r="E233"/>
  <c r="R881"/>
  <c r="AP881"/>
  <c r="AK881"/>
  <c r="AF881"/>
  <c r="AE881"/>
  <c r="G891"/>
  <c r="G898"/>
  <c r="G919"/>
  <c r="G905"/>
  <c r="G926"/>
  <c r="G933"/>
  <c r="G940"/>
  <c r="E923"/>
  <c r="E916"/>
  <c r="G147"/>
  <c r="G140"/>
  <c r="G133"/>
  <c r="G119"/>
  <c r="G234"/>
  <c r="G39"/>
  <c r="G38"/>
  <c r="F895"/>
  <c r="F916"/>
  <c r="E882"/>
  <c r="F882"/>
  <c r="E883"/>
  <c r="F232"/>
  <c r="I231"/>
  <c r="F231" s="1"/>
  <c r="K881"/>
  <c r="Q881"/>
  <c r="W881"/>
  <c r="AA881"/>
  <c r="AC881"/>
  <c r="AG881"/>
  <c r="AO881"/>
  <c r="AY881"/>
  <c r="E902"/>
  <c r="E886"/>
  <c r="E887"/>
  <c r="F887"/>
  <c r="E885"/>
  <c r="F885"/>
  <c r="I881"/>
  <c r="E888"/>
  <c r="F888"/>
  <c r="F883"/>
  <c r="H881"/>
  <c r="F884"/>
  <c r="AJ881"/>
  <c r="F886"/>
  <c r="E884"/>
  <c r="E895"/>
  <c r="L881"/>
  <c r="H680"/>
  <c r="H726"/>
  <c r="H1004"/>
  <c r="I1004"/>
  <c r="J1004"/>
  <c r="K1004"/>
  <c r="L1004"/>
  <c r="M1004"/>
  <c r="N1004"/>
  <c r="O1004"/>
  <c r="P1004"/>
  <c r="Q1004"/>
  <c r="R1004"/>
  <c r="S1004"/>
  <c r="T1004"/>
  <c r="U1004"/>
  <c r="V1004"/>
  <c r="W1004"/>
  <c r="X1004"/>
  <c r="Y1004"/>
  <c r="Z1004"/>
  <c r="AA1004"/>
  <c r="AB1004"/>
  <c r="AC1004"/>
  <c r="AD1004"/>
  <c r="AE1004"/>
  <c r="AF1004"/>
  <c r="AG1004"/>
  <c r="AH1004"/>
  <c r="AI1004"/>
  <c r="AJ1004"/>
  <c r="AK1004"/>
  <c r="AL1004"/>
  <c r="AM1004"/>
  <c r="AN1004"/>
  <c r="AO1004"/>
  <c r="AP1004"/>
  <c r="AQ1004"/>
  <c r="AR1004"/>
  <c r="AS1004"/>
  <c r="AT1004"/>
  <c r="AU1004"/>
  <c r="AV1004"/>
  <c r="AW1004"/>
  <c r="AX1004"/>
  <c r="BA1004"/>
  <c r="H1005"/>
  <c r="I1005"/>
  <c r="J1005"/>
  <c r="K1005"/>
  <c r="L1005"/>
  <c r="M1005"/>
  <c r="N1005"/>
  <c r="O1005"/>
  <c r="P1005"/>
  <c r="Q1005"/>
  <c r="R1005"/>
  <c r="S1005"/>
  <c r="T1005"/>
  <c r="U1005"/>
  <c r="V1005"/>
  <c r="W1005"/>
  <c r="X1005"/>
  <c r="Y1005"/>
  <c r="Z1005"/>
  <c r="AA1005"/>
  <c r="AB1005"/>
  <c r="AC1005"/>
  <c r="AD1005"/>
  <c r="AE1005"/>
  <c r="AF1005"/>
  <c r="AG1005"/>
  <c r="AH1005"/>
  <c r="AI1005"/>
  <c r="AJ1005"/>
  <c r="AK1005"/>
  <c r="AL1005"/>
  <c r="AM1005"/>
  <c r="AN1005"/>
  <c r="AO1005"/>
  <c r="AP1005"/>
  <c r="AQ1005"/>
  <c r="AR1005"/>
  <c r="AS1005"/>
  <c r="AT1005"/>
  <c r="AU1005"/>
  <c r="AV1005"/>
  <c r="AW1005"/>
  <c r="AX1005"/>
  <c r="AY1005"/>
  <c r="AZ1005"/>
  <c r="BA1005"/>
  <c r="H1006"/>
  <c r="I1006"/>
  <c r="J1006"/>
  <c r="K1006"/>
  <c r="L1006"/>
  <c r="M1006"/>
  <c r="N1006"/>
  <c r="O1006"/>
  <c r="P1006"/>
  <c r="Q1006"/>
  <c r="R1006"/>
  <c r="S1006"/>
  <c r="T1006"/>
  <c r="U1006"/>
  <c r="V1006"/>
  <c r="W1006"/>
  <c r="X1006"/>
  <c r="Y1006"/>
  <c r="Z1006"/>
  <c r="AA1006"/>
  <c r="AB1006"/>
  <c r="AC1006"/>
  <c r="AD1006"/>
  <c r="AE1006"/>
  <c r="AF1006"/>
  <c r="AG1006"/>
  <c r="AH1006"/>
  <c r="AI1006"/>
  <c r="AJ1006"/>
  <c r="AK1006"/>
  <c r="AL1006"/>
  <c r="AM1006"/>
  <c r="AN1006"/>
  <c r="AO1006"/>
  <c r="AP1006"/>
  <c r="AQ1006"/>
  <c r="AR1006"/>
  <c r="AS1006"/>
  <c r="AT1006"/>
  <c r="AU1006"/>
  <c r="AV1006"/>
  <c r="AW1006"/>
  <c r="AX1006"/>
  <c r="AY1006"/>
  <c r="AZ1006"/>
  <c r="BA1006"/>
  <c r="H1007"/>
  <c r="I1007"/>
  <c r="J1007"/>
  <c r="K1007"/>
  <c r="L1007"/>
  <c r="M1007"/>
  <c r="N1007"/>
  <c r="O1007"/>
  <c r="P1007"/>
  <c r="Q1007"/>
  <c r="R1007"/>
  <c r="S1007"/>
  <c r="T1007"/>
  <c r="U1007"/>
  <c r="V1007"/>
  <c r="W1007"/>
  <c r="X1007"/>
  <c r="Y1007"/>
  <c r="Z1007"/>
  <c r="AA1007"/>
  <c r="AB1007"/>
  <c r="AC1007"/>
  <c r="AD1007"/>
  <c r="AE1007"/>
  <c r="AF1007"/>
  <c r="AG1007"/>
  <c r="AH1007"/>
  <c r="AI1007"/>
  <c r="AJ1007"/>
  <c r="AK1007"/>
  <c r="AL1007"/>
  <c r="AM1007"/>
  <c r="AN1007"/>
  <c r="AO1007"/>
  <c r="AP1007"/>
  <c r="AQ1007"/>
  <c r="AR1007"/>
  <c r="AS1007"/>
  <c r="AT1007"/>
  <c r="AU1007"/>
  <c r="AV1007"/>
  <c r="AW1007"/>
  <c r="AX1007"/>
  <c r="AY1007"/>
  <c r="AZ1007"/>
  <c r="BA1007"/>
  <c r="H1008"/>
  <c r="I1008"/>
  <c r="J1008"/>
  <c r="K1008"/>
  <c r="L1008"/>
  <c r="M1008"/>
  <c r="N1008"/>
  <c r="O1008"/>
  <c r="P1008"/>
  <c r="Q1008"/>
  <c r="R1008"/>
  <c r="S1008"/>
  <c r="T1008"/>
  <c r="U1008"/>
  <c r="V1008"/>
  <c r="W1008"/>
  <c r="X1008"/>
  <c r="Y1008"/>
  <c r="Z1008"/>
  <c r="AA1008"/>
  <c r="AB1008"/>
  <c r="AC1008"/>
  <c r="AD1008"/>
  <c r="AE1008"/>
  <c r="AF1008"/>
  <c r="AG1008"/>
  <c r="AH1008"/>
  <c r="AI1008"/>
  <c r="AJ1008"/>
  <c r="AK1008"/>
  <c r="AL1008"/>
  <c r="AM1008"/>
  <c r="AN1008"/>
  <c r="AO1008"/>
  <c r="AP1008"/>
  <c r="AQ1008"/>
  <c r="AR1008"/>
  <c r="AS1008"/>
  <c r="AT1008"/>
  <c r="AU1008"/>
  <c r="AV1008"/>
  <c r="AW1008"/>
  <c r="AX1008"/>
  <c r="AY1008"/>
  <c r="AZ1008"/>
  <c r="BA1008"/>
  <c r="I1003"/>
  <c r="J1003"/>
  <c r="K1003"/>
  <c r="L1003"/>
  <c r="M1003"/>
  <c r="N1003"/>
  <c r="O1003"/>
  <c r="P1003"/>
  <c r="Q1003"/>
  <c r="R1003"/>
  <c r="S1003"/>
  <c r="T1003"/>
  <c r="U1003"/>
  <c r="V1003"/>
  <c r="W1003"/>
  <c r="X1003"/>
  <c r="Y1003"/>
  <c r="Z1003"/>
  <c r="AA1003"/>
  <c r="AB1003"/>
  <c r="AC1003"/>
  <c r="AD1003"/>
  <c r="AE1003"/>
  <c r="AF1003"/>
  <c r="AG1003"/>
  <c r="AH1003"/>
  <c r="AI1003"/>
  <c r="AJ1003"/>
  <c r="AK1003"/>
  <c r="AL1003"/>
  <c r="AM1003"/>
  <c r="AN1003"/>
  <c r="AO1003"/>
  <c r="AP1003"/>
  <c r="AQ1003"/>
  <c r="AR1003"/>
  <c r="AS1003"/>
  <c r="AT1003"/>
  <c r="AU1003"/>
  <c r="AV1003"/>
  <c r="AW1003"/>
  <c r="AX1003"/>
  <c r="AY1003"/>
  <c r="AZ1003"/>
  <c r="BA1003"/>
  <c r="H1003"/>
  <c r="H813"/>
  <c r="H806" s="1"/>
  <c r="I813"/>
  <c r="I806" s="1"/>
  <c r="J813"/>
  <c r="J806" s="1"/>
  <c r="K813"/>
  <c r="K806" s="1"/>
  <c r="L813"/>
  <c r="L806" s="1"/>
  <c r="M813"/>
  <c r="M806" s="1"/>
  <c r="N813"/>
  <c r="N806" s="1"/>
  <c r="O813"/>
  <c r="O806" s="1"/>
  <c r="P813"/>
  <c r="P806" s="1"/>
  <c r="Q813"/>
  <c r="Q806" s="1"/>
  <c r="R813"/>
  <c r="R806" s="1"/>
  <c r="S813"/>
  <c r="S806" s="1"/>
  <c r="T813"/>
  <c r="T806" s="1"/>
  <c r="U813"/>
  <c r="U806" s="1"/>
  <c r="V813"/>
  <c r="V806" s="1"/>
  <c r="W813"/>
  <c r="W806" s="1"/>
  <c r="X813"/>
  <c r="X806" s="1"/>
  <c r="Y813"/>
  <c r="Y806" s="1"/>
  <c r="Z813"/>
  <c r="Z806" s="1"/>
  <c r="AA813"/>
  <c r="AA806" s="1"/>
  <c r="AB813"/>
  <c r="AB806" s="1"/>
  <c r="AC813"/>
  <c r="AC806" s="1"/>
  <c r="AD813"/>
  <c r="AD806" s="1"/>
  <c r="AE813"/>
  <c r="AE806" s="1"/>
  <c r="AF813"/>
  <c r="AF806" s="1"/>
  <c r="AG813"/>
  <c r="AG806" s="1"/>
  <c r="AH813"/>
  <c r="AH806" s="1"/>
  <c r="AI813"/>
  <c r="AI806" s="1"/>
  <c r="AJ813"/>
  <c r="AJ806" s="1"/>
  <c r="AK813"/>
  <c r="AK806" s="1"/>
  <c r="AL813"/>
  <c r="AL806" s="1"/>
  <c r="AM813"/>
  <c r="AM806" s="1"/>
  <c r="AN813"/>
  <c r="AN806" s="1"/>
  <c r="AO813"/>
  <c r="AO806" s="1"/>
  <c r="AP813"/>
  <c r="AP806" s="1"/>
  <c r="AQ813"/>
  <c r="AQ806" s="1"/>
  <c r="AR813"/>
  <c r="AR806" s="1"/>
  <c r="AS813"/>
  <c r="AS806" s="1"/>
  <c r="AT813"/>
  <c r="AT806" s="1"/>
  <c r="AU813"/>
  <c r="AU806" s="1"/>
  <c r="AV813"/>
  <c r="AV806" s="1"/>
  <c r="AW813"/>
  <c r="AW806" s="1"/>
  <c r="AX813"/>
  <c r="AX806" s="1"/>
  <c r="AY813"/>
  <c r="AY806" s="1"/>
  <c r="AZ813"/>
  <c r="AZ806" s="1"/>
  <c r="BA813"/>
  <c r="BA806" s="1"/>
  <c r="H814"/>
  <c r="H807" s="1"/>
  <c r="I814"/>
  <c r="I807" s="1"/>
  <c r="J814"/>
  <c r="J807" s="1"/>
  <c r="K814"/>
  <c r="K807" s="1"/>
  <c r="L814"/>
  <c r="L807" s="1"/>
  <c r="M814"/>
  <c r="M807" s="1"/>
  <c r="N814"/>
  <c r="N807" s="1"/>
  <c r="O814"/>
  <c r="O807" s="1"/>
  <c r="P814"/>
  <c r="P807" s="1"/>
  <c r="Q814"/>
  <c r="Q807" s="1"/>
  <c r="R814"/>
  <c r="R807" s="1"/>
  <c r="S814"/>
  <c r="S807" s="1"/>
  <c r="T814"/>
  <c r="T807" s="1"/>
  <c r="U814"/>
  <c r="U807" s="1"/>
  <c r="V814"/>
  <c r="V807" s="1"/>
  <c r="W814"/>
  <c r="W807" s="1"/>
  <c r="X814"/>
  <c r="X807" s="1"/>
  <c r="Y814"/>
  <c r="Y807" s="1"/>
  <c r="Z814"/>
  <c r="Z807" s="1"/>
  <c r="AA814"/>
  <c r="AA807" s="1"/>
  <c r="AB814"/>
  <c r="AB807" s="1"/>
  <c r="AC814"/>
  <c r="AC807" s="1"/>
  <c r="AD814"/>
  <c r="AD807" s="1"/>
  <c r="AE814"/>
  <c r="AE807" s="1"/>
  <c r="AF814"/>
  <c r="AF807" s="1"/>
  <c r="AG814"/>
  <c r="AG807" s="1"/>
  <c r="AH814"/>
  <c r="AH807" s="1"/>
  <c r="AI814"/>
  <c r="AI807" s="1"/>
  <c r="AJ814"/>
  <c r="AJ807" s="1"/>
  <c r="AK814"/>
  <c r="AK807" s="1"/>
  <c r="AL814"/>
  <c r="AL807" s="1"/>
  <c r="AM814"/>
  <c r="AM807" s="1"/>
  <c r="AN814"/>
  <c r="AN807" s="1"/>
  <c r="AO814"/>
  <c r="AO807" s="1"/>
  <c r="AP814"/>
  <c r="AP807" s="1"/>
  <c r="AQ814"/>
  <c r="AQ807" s="1"/>
  <c r="AR814"/>
  <c r="AR807" s="1"/>
  <c r="AS814"/>
  <c r="AS807" s="1"/>
  <c r="AT814"/>
  <c r="AT807" s="1"/>
  <c r="AU814"/>
  <c r="AU807" s="1"/>
  <c r="AV814"/>
  <c r="AV807" s="1"/>
  <c r="AW814"/>
  <c r="AW807" s="1"/>
  <c r="AX814"/>
  <c r="AX807" s="1"/>
  <c r="AY814"/>
  <c r="AY807" s="1"/>
  <c r="AZ814"/>
  <c r="AZ807" s="1"/>
  <c r="BA814"/>
  <c r="BA807" s="1"/>
  <c r="H815"/>
  <c r="H808" s="1"/>
  <c r="H990" s="1"/>
  <c r="I815"/>
  <c r="I808" s="1"/>
  <c r="I990" s="1"/>
  <c r="J815"/>
  <c r="J808" s="1"/>
  <c r="J990" s="1"/>
  <c r="K815"/>
  <c r="K808" s="1"/>
  <c r="K990" s="1"/>
  <c r="L815"/>
  <c r="L808" s="1"/>
  <c r="L990" s="1"/>
  <c r="M815"/>
  <c r="M808" s="1"/>
  <c r="M990" s="1"/>
  <c r="N815"/>
  <c r="N808" s="1"/>
  <c r="N990" s="1"/>
  <c r="O815"/>
  <c r="O808" s="1"/>
  <c r="O990" s="1"/>
  <c r="P815"/>
  <c r="P808" s="1"/>
  <c r="P990" s="1"/>
  <c r="Q815"/>
  <c r="Q808" s="1"/>
  <c r="Q990" s="1"/>
  <c r="R815"/>
  <c r="R808" s="1"/>
  <c r="R990" s="1"/>
  <c r="S815"/>
  <c r="S808" s="1"/>
  <c r="S990" s="1"/>
  <c r="T815"/>
  <c r="T808" s="1"/>
  <c r="T990" s="1"/>
  <c r="U815"/>
  <c r="U808" s="1"/>
  <c r="U990" s="1"/>
  <c r="V815"/>
  <c r="V808" s="1"/>
  <c r="V990" s="1"/>
  <c r="W815"/>
  <c r="W808" s="1"/>
  <c r="W990" s="1"/>
  <c r="X815"/>
  <c r="X808" s="1"/>
  <c r="X990" s="1"/>
  <c r="Y815"/>
  <c r="Y808" s="1"/>
  <c r="Y990" s="1"/>
  <c r="Z815"/>
  <c r="Z808" s="1"/>
  <c r="Z990" s="1"/>
  <c r="AA815"/>
  <c r="AA808" s="1"/>
  <c r="AA990" s="1"/>
  <c r="AB815"/>
  <c r="AB808" s="1"/>
  <c r="AB990" s="1"/>
  <c r="AC815"/>
  <c r="AC808" s="1"/>
  <c r="AC990" s="1"/>
  <c r="AD815"/>
  <c r="AD808" s="1"/>
  <c r="AD990" s="1"/>
  <c r="AE815"/>
  <c r="AE808" s="1"/>
  <c r="AE990" s="1"/>
  <c r="AF815"/>
  <c r="AF808" s="1"/>
  <c r="AF990" s="1"/>
  <c r="AG815"/>
  <c r="AG808" s="1"/>
  <c r="AG990" s="1"/>
  <c r="AH815"/>
  <c r="AH808" s="1"/>
  <c r="AH990" s="1"/>
  <c r="AI815"/>
  <c r="AI808" s="1"/>
  <c r="AI990" s="1"/>
  <c r="AJ815"/>
  <c r="AJ808" s="1"/>
  <c r="AJ990" s="1"/>
  <c r="AK815"/>
  <c r="AK808" s="1"/>
  <c r="AK990" s="1"/>
  <c r="AL815"/>
  <c r="AL808" s="1"/>
  <c r="AL990" s="1"/>
  <c r="AM815"/>
  <c r="AM808" s="1"/>
  <c r="AM990" s="1"/>
  <c r="AN815"/>
  <c r="AN808" s="1"/>
  <c r="AN990" s="1"/>
  <c r="AO815"/>
  <c r="AO808" s="1"/>
  <c r="AO990" s="1"/>
  <c r="AP815"/>
  <c r="AP808" s="1"/>
  <c r="AP990" s="1"/>
  <c r="AQ815"/>
  <c r="AQ808" s="1"/>
  <c r="AQ990" s="1"/>
  <c r="AR815"/>
  <c r="AR808" s="1"/>
  <c r="AR990" s="1"/>
  <c r="AS815"/>
  <c r="AS808" s="1"/>
  <c r="AS990" s="1"/>
  <c r="AT815"/>
  <c r="AT808" s="1"/>
  <c r="AT990" s="1"/>
  <c r="AT997" s="1"/>
  <c r="AU815"/>
  <c r="AU808" s="1"/>
  <c r="AU990" s="1"/>
  <c r="AU997" s="1"/>
  <c r="AV815"/>
  <c r="AV808" s="1"/>
  <c r="AV990" s="1"/>
  <c r="AV997" s="1"/>
  <c r="AW815"/>
  <c r="AW808" s="1"/>
  <c r="AW990" s="1"/>
  <c r="AW997" s="1"/>
  <c r="AX815"/>
  <c r="AX808" s="1"/>
  <c r="AX990" s="1"/>
  <c r="AX997" s="1"/>
  <c r="AY815"/>
  <c r="AY808" s="1"/>
  <c r="AY990" s="1"/>
  <c r="AY997" s="1"/>
  <c r="AZ815"/>
  <c r="AZ808" s="1"/>
  <c r="AZ990" s="1"/>
  <c r="AZ997" s="1"/>
  <c r="BA815"/>
  <c r="BA808" s="1"/>
  <c r="BA990" s="1"/>
  <c r="BA997" s="1"/>
  <c r="H816"/>
  <c r="H809" s="1"/>
  <c r="H991" s="1"/>
  <c r="I816"/>
  <c r="I809" s="1"/>
  <c r="I991" s="1"/>
  <c r="J816"/>
  <c r="J809" s="1"/>
  <c r="J991" s="1"/>
  <c r="K816"/>
  <c r="K809" s="1"/>
  <c r="K991" s="1"/>
  <c r="L816"/>
  <c r="L809" s="1"/>
  <c r="L991" s="1"/>
  <c r="M816"/>
  <c r="M809" s="1"/>
  <c r="M991" s="1"/>
  <c r="N816"/>
  <c r="N809" s="1"/>
  <c r="N991" s="1"/>
  <c r="O816"/>
  <c r="O809" s="1"/>
  <c r="O991" s="1"/>
  <c r="P816"/>
  <c r="P809" s="1"/>
  <c r="P991" s="1"/>
  <c r="Q816"/>
  <c r="Q809" s="1"/>
  <c r="Q991" s="1"/>
  <c r="R816"/>
  <c r="R809" s="1"/>
  <c r="R991" s="1"/>
  <c r="S816"/>
  <c r="S809" s="1"/>
  <c r="S991" s="1"/>
  <c r="T816"/>
  <c r="T809" s="1"/>
  <c r="T991" s="1"/>
  <c r="U816"/>
  <c r="U809" s="1"/>
  <c r="U991" s="1"/>
  <c r="V816"/>
  <c r="V809" s="1"/>
  <c r="V991" s="1"/>
  <c r="W816"/>
  <c r="W809" s="1"/>
  <c r="W991" s="1"/>
  <c r="X816"/>
  <c r="X809" s="1"/>
  <c r="X991" s="1"/>
  <c r="Y816"/>
  <c r="Y809" s="1"/>
  <c r="Y991" s="1"/>
  <c r="Z816"/>
  <c r="Z809" s="1"/>
  <c r="Z991" s="1"/>
  <c r="AA816"/>
  <c r="AA809" s="1"/>
  <c r="AA991" s="1"/>
  <c r="AB816"/>
  <c r="AB809" s="1"/>
  <c r="AB991" s="1"/>
  <c r="AC816"/>
  <c r="AC809" s="1"/>
  <c r="AC991" s="1"/>
  <c r="AD816"/>
  <c r="AD809" s="1"/>
  <c r="AD991" s="1"/>
  <c r="AE816"/>
  <c r="AE809" s="1"/>
  <c r="AE991" s="1"/>
  <c r="AF816"/>
  <c r="AF809" s="1"/>
  <c r="AF991" s="1"/>
  <c r="AG816"/>
  <c r="AG809" s="1"/>
  <c r="AG991" s="1"/>
  <c r="AH816"/>
  <c r="AH809" s="1"/>
  <c r="AH991" s="1"/>
  <c r="AI816"/>
  <c r="AI809" s="1"/>
  <c r="AI991" s="1"/>
  <c r="AJ816"/>
  <c r="AJ809" s="1"/>
  <c r="AJ991" s="1"/>
  <c r="AK816"/>
  <c r="AK809" s="1"/>
  <c r="AK991" s="1"/>
  <c r="AL816"/>
  <c r="AL809" s="1"/>
  <c r="AL991" s="1"/>
  <c r="AM816"/>
  <c r="AM809" s="1"/>
  <c r="AM991" s="1"/>
  <c r="AN816"/>
  <c r="AN809" s="1"/>
  <c r="AN991" s="1"/>
  <c r="AO816"/>
  <c r="AO809" s="1"/>
  <c r="AO991" s="1"/>
  <c r="AP816"/>
  <c r="AP809" s="1"/>
  <c r="AP991" s="1"/>
  <c r="AQ816"/>
  <c r="AQ809" s="1"/>
  <c r="AQ991" s="1"/>
  <c r="AR816"/>
  <c r="AR809" s="1"/>
  <c r="AR991" s="1"/>
  <c r="AS816"/>
  <c r="AS809" s="1"/>
  <c r="AS991" s="1"/>
  <c r="AT816"/>
  <c r="AT809" s="1"/>
  <c r="AT991" s="1"/>
  <c r="AU816"/>
  <c r="AU809" s="1"/>
  <c r="AU991" s="1"/>
  <c r="AV816"/>
  <c r="AV809" s="1"/>
  <c r="AV991" s="1"/>
  <c r="AW816"/>
  <c r="AW809" s="1"/>
  <c r="AW991" s="1"/>
  <c r="AX816"/>
  <c r="AX809" s="1"/>
  <c r="AX991" s="1"/>
  <c r="AY816"/>
  <c r="AY809" s="1"/>
  <c r="AY991" s="1"/>
  <c r="AZ816"/>
  <c r="AZ809" s="1"/>
  <c r="AZ991" s="1"/>
  <c r="BA816"/>
  <c r="BA809" s="1"/>
  <c r="BA991" s="1"/>
  <c r="BA998" s="1"/>
  <c r="H817"/>
  <c r="H810" s="1"/>
  <c r="H992" s="1"/>
  <c r="I817"/>
  <c r="I810" s="1"/>
  <c r="I992" s="1"/>
  <c r="J817"/>
  <c r="J810" s="1"/>
  <c r="J992" s="1"/>
  <c r="K817"/>
  <c r="K810" s="1"/>
  <c r="K992" s="1"/>
  <c r="L817"/>
  <c r="L810" s="1"/>
  <c r="L992" s="1"/>
  <c r="M817"/>
  <c r="M810" s="1"/>
  <c r="M992" s="1"/>
  <c r="N817"/>
  <c r="N810" s="1"/>
  <c r="N992" s="1"/>
  <c r="O817"/>
  <c r="O810" s="1"/>
  <c r="O992" s="1"/>
  <c r="P817"/>
  <c r="P810" s="1"/>
  <c r="P992" s="1"/>
  <c r="Q817"/>
  <c r="Q810" s="1"/>
  <c r="Q992" s="1"/>
  <c r="R817"/>
  <c r="R810" s="1"/>
  <c r="R992" s="1"/>
  <c r="S817"/>
  <c r="S810" s="1"/>
  <c r="S992" s="1"/>
  <c r="T817"/>
  <c r="T810" s="1"/>
  <c r="T992" s="1"/>
  <c r="U817"/>
  <c r="U810" s="1"/>
  <c r="U992" s="1"/>
  <c r="V817"/>
  <c r="V810" s="1"/>
  <c r="V992" s="1"/>
  <c r="W817"/>
  <c r="W810" s="1"/>
  <c r="W992" s="1"/>
  <c r="X817"/>
  <c r="X810" s="1"/>
  <c r="X992" s="1"/>
  <c r="Y817"/>
  <c r="Y810" s="1"/>
  <c r="Y992" s="1"/>
  <c r="Z817"/>
  <c r="Z810" s="1"/>
  <c r="Z992" s="1"/>
  <c r="AA817"/>
  <c r="AA810" s="1"/>
  <c r="AA992" s="1"/>
  <c r="AB817"/>
  <c r="AB810" s="1"/>
  <c r="AB992" s="1"/>
  <c r="AC817"/>
  <c r="AC810" s="1"/>
  <c r="AC992" s="1"/>
  <c r="AD817"/>
  <c r="AD810" s="1"/>
  <c r="AD992" s="1"/>
  <c r="AE817"/>
  <c r="AE810" s="1"/>
  <c r="AE992" s="1"/>
  <c r="AF817"/>
  <c r="AF810" s="1"/>
  <c r="AF992" s="1"/>
  <c r="AG817"/>
  <c r="AG810" s="1"/>
  <c r="AG992" s="1"/>
  <c r="AH817"/>
  <c r="AH810" s="1"/>
  <c r="AH992" s="1"/>
  <c r="AI817"/>
  <c r="AI810" s="1"/>
  <c r="AI992" s="1"/>
  <c r="AJ817"/>
  <c r="AJ810" s="1"/>
  <c r="AJ992" s="1"/>
  <c r="AK817"/>
  <c r="AK810" s="1"/>
  <c r="AK992" s="1"/>
  <c r="AL817"/>
  <c r="AL810" s="1"/>
  <c r="AL992" s="1"/>
  <c r="AM817"/>
  <c r="AM810" s="1"/>
  <c r="AM992" s="1"/>
  <c r="AN817"/>
  <c r="AN810" s="1"/>
  <c r="AN992" s="1"/>
  <c r="AO817"/>
  <c r="AO810" s="1"/>
  <c r="AO992" s="1"/>
  <c r="AP817"/>
  <c r="AP810" s="1"/>
  <c r="AP992" s="1"/>
  <c r="AQ817"/>
  <c r="AQ810" s="1"/>
  <c r="AQ992" s="1"/>
  <c r="AR817"/>
  <c r="AR810" s="1"/>
  <c r="AR992" s="1"/>
  <c r="AS817"/>
  <c r="AS810" s="1"/>
  <c r="AS992" s="1"/>
  <c r="AT817"/>
  <c r="AT810" s="1"/>
  <c r="AT992" s="1"/>
  <c r="AU817"/>
  <c r="AU810" s="1"/>
  <c r="AU992" s="1"/>
  <c r="AV817"/>
  <c r="AV810" s="1"/>
  <c r="AV992" s="1"/>
  <c r="AW817"/>
  <c r="AW810" s="1"/>
  <c r="AW992" s="1"/>
  <c r="AX817"/>
  <c r="AX810" s="1"/>
  <c r="AX992" s="1"/>
  <c r="AY817"/>
  <c r="AY810" s="1"/>
  <c r="AY992" s="1"/>
  <c r="AZ817"/>
  <c r="AZ810" s="1"/>
  <c r="AZ992" s="1"/>
  <c r="BA817"/>
  <c r="BA810" s="1"/>
  <c r="BA992" s="1"/>
  <c r="BA999" s="1"/>
  <c r="I812"/>
  <c r="I805" s="1"/>
  <c r="J812"/>
  <c r="J805" s="1"/>
  <c r="K812"/>
  <c r="K805" s="1"/>
  <c r="L812"/>
  <c r="L805" s="1"/>
  <c r="M812"/>
  <c r="M805" s="1"/>
  <c r="N812"/>
  <c r="N805" s="1"/>
  <c r="O812"/>
  <c r="O805" s="1"/>
  <c r="P812"/>
  <c r="P805" s="1"/>
  <c r="Q812"/>
  <c r="Q805" s="1"/>
  <c r="R812"/>
  <c r="R805" s="1"/>
  <c r="S812"/>
  <c r="S805" s="1"/>
  <c r="T812"/>
  <c r="T805" s="1"/>
  <c r="U812"/>
  <c r="U805" s="1"/>
  <c r="V812"/>
  <c r="V805" s="1"/>
  <c r="W812"/>
  <c r="W805" s="1"/>
  <c r="X812"/>
  <c r="X805" s="1"/>
  <c r="Y812"/>
  <c r="Y805" s="1"/>
  <c r="Z812"/>
  <c r="Z805" s="1"/>
  <c r="AA812"/>
  <c r="AA805" s="1"/>
  <c r="AB812"/>
  <c r="AB805" s="1"/>
  <c r="AC812"/>
  <c r="AC805" s="1"/>
  <c r="AD812"/>
  <c r="AD805" s="1"/>
  <c r="AE812"/>
  <c r="AE805" s="1"/>
  <c r="AF812"/>
  <c r="AF805" s="1"/>
  <c r="AG812"/>
  <c r="AG805" s="1"/>
  <c r="AH812"/>
  <c r="AH805" s="1"/>
  <c r="AI812"/>
  <c r="AI805" s="1"/>
  <c r="AJ812"/>
  <c r="AJ805" s="1"/>
  <c r="AK812"/>
  <c r="AK805" s="1"/>
  <c r="AL812"/>
  <c r="AL805" s="1"/>
  <c r="AM812"/>
  <c r="AM805" s="1"/>
  <c r="AN812"/>
  <c r="AN805" s="1"/>
  <c r="AO812"/>
  <c r="AO805" s="1"/>
  <c r="AP812"/>
  <c r="AP805" s="1"/>
  <c r="AQ812"/>
  <c r="AQ805" s="1"/>
  <c r="AR812"/>
  <c r="AR805" s="1"/>
  <c r="AS812"/>
  <c r="AS805" s="1"/>
  <c r="AT812"/>
  <c r="AT805" s="1"/>
  <c r="AU812"/>
  <c r="AU805" s="1"/>
  <c r="AV812"/>
  <c r="AV805" s="1"/>
  <c r="AW812"/>
  <c r="AW805" s="1"/>
  <c r="AX812"/>
  <c r="AX805" s="1"/>
  <c r="AY812"/>
  <c r="AY805" s="1"/>
  <c r="AZ812"/>
  <c r="AZ805" s="1"/>
  <c r="BA812"/>
  <c r="BA805" s="1"/>
  <c r="BA679"/>
  <c r="BA680"/>
  <c r="BA681"/>
  <c r="BA682"/>
  <c r="BA683"/>
  <c r="BA678"/>
  <c r="M679"/>
  <c r="O679"/>
  <c r="P679"/>
  <c r="R679"/>
  <c r="S679"/>
  <c r="U679"/>
  <c r="V679"/>
  <c r="W679"/>
  <c r="X679"/>
  <c r="Y679"/>
  <c r="AA679"/>
  <c r="AB679"/>
  <c r="AC679"/>
  <c r="AD679"/>
  <c r="AE679"/>
  <c r="AF679"/>
  <c r="AG679"/>
  <c r="AH679"/>
  <c r="AI679"/>
  <c r="AJ679"/>
  <c r="AK679"/>
  <c r="AL679"/>
  <c r="AM679"/>
  <c r="AN679"/>
  <c r="AP679"/>
  <c r="AQ679"/>
  <c r="AR679"/>
  <c r="AS679"/>
  <c r="AU679"/>
  <c r="AV679"/>
  <c r="AW679"/>
  <c r="AX679"/>
  <c r="AY679"/>
  <c r="AZ679"/>
  <c r="K680"/>
  <c r="L680"/>
  <c r="M680"/>
  <c r="O680"/>
  <c r="P680"/>
  <c r="R680"/>
  <c r="S680"/>
  <c r="U680"/>
  <c r="V680"/>
  <c r="W680"/>
  <c r="X680"/>
  <c r="Y680"/>
  <c r="Z680"/>
  <c r="AA680"/>
  <c r="AB680"/>
  <c r="AC680"/>
  <c r="AD680"/>
  <c r="AE680"/>
  <c r="AF680"/>
  <c r="AG680"/>
  <c r="AH680"/>
  <c r="AI680"/>
  <c r="AJ680"/>
  <c r="AK680"/>
  <c r="AL680"/>
  <c r="AM680"/>
  <c r="AN680"/>
  <c r="AO680"/>
  <c r="AP680"/>
  <c r="AQ680"/>
  <c r="AR680"/>
  <c r="AS680"/>
  <c r="AV680"/>
  <c r="AW680"/>
  <c r="AX680"/>
  <c r="AZ680"/>
  <c r="K681"/>
  <c r="L681"/>
  <c r="M681"/>
  <c r="N681"/>
  <c r="O681"/>
  <c r="P681"/>
  <c r="Q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K683"/>
  <c r="L683"/>
  <c r="M683"/>
  <c r="N683"/>
  <c r="O683"/>
  <c r="P683"/>
  <c r="Q683"/>
  <c r="R683"/>
  <c r="S683"/>
  <c r="T683"/>
  <c r="U683"/>
  <c r="V683"/>
  <c r="W683"/>
  <c r="X683"/>
  <c r="Y683"/>
  <c r="Z683"/>
  <c r="AA683"/>
  <c r="AB683"/>
  <c r="AC683"/>
  <c r="AD683"/>
  <c r="AE683"/>
  <c r="AF683"/>
  <c r="AG683"/>
  <c r="AH683"/>
  <c r="AI683"/>
  <c r="AJ683"/>
  <c r="AK683"/>
  <c r="AL683"/>
  <c r="AM683"/>
  <c r="AN683"/>
  <c r="AO683"/>
  <c r="AP683"/>
  <c r="AQ683"/>
  <c r="AR683"/>
  <c r="AS683"/>
  <c r="AT683"/>
  <c r="AU683"/>
  <c r="AV683"/>
  <c r="AW683"/>
  <c r="AX683"/>
  <c r="AY683"/>
  <c r="AZ683"/>
  <c r="L678"/>
  <c r="M678"/>
  <c r="N678"/>
  <c r="O678"/>
  <c r="P678"/>
  <c r="Q678"/>
  <c r="R678"/>
  <c r="S678"/>
  <c r="T678"/>
  <c r="U678"/>
  <c r="V678"/>
  <c r="W678"/>
  <c r="X678"/>
  <c r="Y678"/>
  <c r="Z678"/>
  <c r="AA678"/>
  <c r="AB678"/>
  <c r="AC678"/>
  <c r="AD678"/>
  <c r="AE678"/>
  <c r="AF678"/>
  <c r="AG678"/>
  <c r="AH678"/>
  <c r="AI678"/>
  <c r="AJ678"/>
  <c r="AK678"/>
  <c r="AL678"/>
  <c r="AM678"/>
  <c r="AN678"/>
  <c r="AO678"/>
  <c r="AP678"/>
  <c r="AQ678"/>
  <c r="AR678"/>
  <c r="AS678"/>
  <c r="AT678"/>
  <c r="AU678"/>
  <c r="AV678"/>
  <c r="AW678"/>
  <c r="AX678"/>
  <c r="AY678"/>
  <c r="AZ678"/>
  <c r="K678"/>
  <c r="F732"/>
  <c r="E732"/>
  <c r="F731"/>
  <c r="E731"/>
  <c r="F730"/>
  <c r="E730"/>
  <c r="F729"/>
  <c r="F728"/>
  <c r="F727"/>
  <c r="E727"/>
  <c r="AZ726"/>
  <c r="AY726"/>
  <c r="AW726"/>
  <c r="AV726"/>
  <c r="AU726"/>
  <c r="AT726"/>
  <c r="AR726"/>
  <c r="AQ726"/>
  <c r="AP726"/>
  <c r="AO726"/>
  <c r="AM726"/>
  <c r="AL726"/>
  <c r="AK726"/>
  <c r="AJ726"/>
  <c r="AH726"/>
  <c r="AG726"/>
  <c r="AF726"/>
  <c r="AE726"/>
  <c r="AC726"/>
  <c r="AB726"/>
  <c r="AA726"/>
  <c r="Z726"/>
  <c r="X726"/>
  <c r="W726"/>
  <c r="U726"/>
  <c r="T726"/>
  <c r="R726"/>
  <c r="Q726"/>
  <c r="O726"/>
  <c r="N726"/>
  <c r="Q680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H42"/>
  <c r="I35"/>
  <c r="L35"/>
  <c r="O35"/>
  <c r="R35"/>
  <c r="U35"/>
  <c r="X35"/>
  <c r="AA35"/>
  <c r="AC35"/>
  <c r="AF35"/>
  <c r="AH35"/>
  <c r="AK35"/>
  <c r="AM35"/>
  <c r="AQ35"/>
  <c r="AT35"/>
  <c r="AV35"/>
  <c r="AY35"/>
  <c r="F688"/>
  <c r="F689"/>
  <c r="F685"/>
  <c r="F687"/>
  <c r="AZ684"/>
  <c r="H1041"/>
  <c r="I1041"/>
  <c r="J1041"/>
  <c r="K1041"/>
  <c r="L1041"/>
  <c r="M1041"/>
  <c r="N1041"/>
  <c r="O1041"/>
  <c r="P1041"/>
  <c r="Q1041"/>
  <c r="R1041"/>
  <c r="S1041"/>
  <c r="T1041"/>
  <c r="U1041"/>
  <c r="V1041"/>
  <c r="W1041"/>
  <c r="X1041"/>
  <c r="Y1041"/>
  <c r="Z1041"/>
  <c r="AA1041"/>
  <c r="AB1041"/>
  <c r="AC1041"/>
  <c r="AD1041"/>
  <c r="AE1041"/>
  <c r="AF1041"/>
  <c r="AG1041"/>
  <c r="AH1041"/>
  <c r="AI1041"/>
  <c r="AJ1041"/>
  <c r="AK1041"/>
  <c r="AL1041"/>
  <c r="AM1041"/>
  <c r="AN1041"/>
  <c r="AO1041"/>
  <c r="AP1041"/>
  <c r="AQ1041"/>
  <c r="AR1041"/>
  <c r="AS1041"/>
  <c r="AT1041"/>
  <c r="AU1041"/>
  <c r="AV1041"/>
  <c r="AW1041"/>
  <c r="AX1041"/>
  <c r="AY1041"/>
  <c r="AZ1041"/>
  <c r="BA1041"/>
  <c r="J1037"/>
  <c r="M1037"/>
  <c r="P1037"/>
  <c r="S1037"/>
  <c r="V1037"/>
  <c r="Y1037"/>
  <c r="AD1037"/>
  <c r="AI1037"/>
  <c r="AN1037"/>
  <c r="AS1037"/>
  <c r="AX1037"/>
  <c r="BA1037"/>
  <c r="I1098"/>
  <c r="J1098"/>
  <c r="K1098"/>
  <c r="L1098"/>
  <c r="M1098"/>
  <c r="O1098"/>
  <c r="P1098"/>
  <c r="Q1098"/>
  <c r="R1098"/>
  <c r="S1098"/>
  <c r="U1098"/>
  <c r="V1098"/>
  <c r="W1098"/>
  <c r="X1098"/>
  <c r="Y1098"/>
  <c r="AA1098"/>
  <c r="AC1098"/>
  <c r="AD1098"/>
  <c r="AE1098"/>
  <c r="AF1098"/>
  <c r="AG1098"/>
  <c r="AH1098"/>
  <c r="AI1098"/>
  <c r="AK1098"/>
  <c r="AM1098"/>
  <c r="AN1098"/>
  <c r="AO1098"/>
  <c r="AP1098"/>
  <c r="AQ1098"/>
  <c r="AR1098"/>
  <c r="AS1098"/>
  <c r="AW1098"/>
  <c r="AX1098"/>
  <c r="AY1098"/>
  <c r="AZ1098"/>
  <c r="BA1098"/>
  <c r="J1099"/>
  <c r="K1099"/>
  <c r="L1099"/>
  <c r="M1099"/>
  <c r="N1099"/>
  <c r="O1099"/>
  <c r="P1099"/>
  <c r="Q1099"/>
  <c r="R1099"/>
  <c r="S1099"/>
  <c r="T1099"/>
  <c r="U1099"/>
  <c r="V1099"/>
  <c r="W1099"/>
  <c r="X1099"/>
  <c r="Y1099"/>
  <c r="Z1099"/>
  <c r="AA1099"/>
  <c r="AB1099"/>
  <c r="AC1099"/>
  <c r="AD1099"/>
  <c r="AE1099"/>
  <c r="AF1099"/>
  <c r="AG1099"/>
  <c r="AH1099"/>
  <c r="AI1099"/>
  <c r="AJ1099"/>
  <c r="AK1099"/>
  <c r="AL1099"/>
  <c r="AM1099"/>
  <c r="AN1099"/>
  <c r="AO1099"/>
  <c r="AP1099"/>
  <c r="AQ1099"/>
  <c r="AR1099"/>
  <c r="AS1099"/>
  <c r="AT1099"/>
  <c r="AW1099"/>
  <c r="AX1099"/>
  <c r="AY1099"/>
  <c r="AZ1099"/>
  <c r="BA1099"/>
  <c r="I1100"/>
  <c r="J1100"/>
  <c r="K1100"/>
  <c r="L1100"/>
  <c r="M1100"/>
  <c r="N1100"/>
  <c r="O1100"/>
  <c r="P1100"/>
  <c r="Q1100"/>
  <c r="R1100"/>
  <c r="S1100"/>
  <c r="T1100"/>
  <c r="U1100"/>
  <c r="V1100"/>
  <c r="W1100"/>
  <c r="X1100"/>
  <c r="Y1100"/>
  <c r="Z1100"/>
  <c r="AA1100"/>
  <c r="AB1100"/>
  <c r="AC1100"/>
  <c r="AD1100"/>
  <c r="AE1100"/>
  <c r="AF1100"/>
  <c r="AG1100"/>
  <c r="AH1100"/>
  <c r="AI1100"/>
  <c r="AJ1100"/>
  <c r="AK1100"/>
  <c r="AL1100"/>
  <c r="AM1100"/>
  <c r="AN1100"/>
  <c r="AO1100"/>
  <c r="AP1100"/>
  <c r="AQ1100"/>
  <c r="AR1100"/>
  <c r="AS1100"/>
  <c r="AT1100"/>
  <c r="AV1100"/>
  <c r="AW1100"/>
  <c r="AX1100"/>
  <c r="AY1100"/>
  <c r="AZ1100"/>
  <c r="BA1100"/>
  <c r="I1101"/>
  <c r="J1101"/>
  <c r="K1101"/>
  <c r="L1101"/>
  <c r="M1101"/>
  <c r="N1101"/>
  <c r="O1101"/>
  <c r="P1101"/>
  <c r="Q1101"/>
  <c r="R1101"/>
  <c r="S1101"/>
  <c r="T1101"/>
  <c r="U1101"/>
  <c r="V1101"/>
  <c r="W1101"/>
  <c r="X1101"/>
  <c r="Y1101"/>
  <c r="Z1101"/>
  <c r="AA1101"/>
  <c r="AB1101"/>
  <c r="AC1101"/>
  <c r="AD1101"/>
  <c r="AE1101"/>
  <c r="AF1101"/>
  <c r="AG1101"/>
  <c r="AH1101"/>
  <c r="AI1101"/>
  <c r="AJ1101"/>
  <c r="AK1101"/>
  <c r="AL1101"/>
  <c r="AM1101"/>
  <c r="AN1101"/>
  <c r="AO1101"/>
  <c r="AP1101"/>
  <c r="AQ1101"/>
  <c r="AR1101"/>
  <c r="AS1101"/>
  <c r="AT1101"/>
  <c r="AV1101"/>
  <c r="AW1101"/>
  <c r="AX1101"/>
  <c r="AY1101"/>
  <c r="AZ1101"/>
  <c r="BA1101"/>
  <c r="I1102"/>
  <c r="J1102"/>
  <c r="K1102"/>
  <c r="L1102"/>
  <c r="M1102"/>
  <c r="N1102"/>
  <c r="O1102"/>
  <c r="P1102"/>
  <c r="Q1102"/>
  <c r="R1102"/>
  <c r="S1102"/>
  <c r="T1102"/>
  <c r="U1102"/>
  <c r="V1102"/>
  <c r="W1102"/>
  <c r="X1102"/>
  <c r="Y1102"/>
  <c r="Z1102"/>
  <c r="AA1102"/>
  <c r="AB1102"/>
  <c r="AC1102"/>
  <c r="AD1102"/>
  <c r="AE1102"/>
  <c r="AF1102"/>
  <c r="AG1102"/>
  <c r="AH1102"/>
  <c r="AI1102"/>
  <c r="AJ1102"/>
  <c r="AK1102"/>
  <c r="AL1102"/>
  <c r="AM1102"/>
  <c r="AN1102"/>
  <c r="AO1102"/>
  <c r="AP1102"/>
  <c r="AQ1102"/>
  <c r="AR1102"/>
  <c r="AS1102"/>
  <c r="AT1102"/>
  <c r="AV1102"/>
  <c r="AW1102"/>
  <c r="AX1102"/>
  <c r="AY1102"/>
  <c r="AZ1102"/>
  <c r="BA1102"/>
  <c r="I1097"/>
  <c r="J1097"/>
  <c r="L1097"/>
  <c r="M1097"/>
  <c r="N1097"/>
  <c r="O1097"/>
  <c r="P1097"/>
  <c r="R1097"/>
  <c r="S1097"/>
  <c r="T1097"/>
  <c r="U1097"/>
  <c r="V1097"/>
  <c r="X1097"/>
  <c r="Y1097"/>
  <c r="Z1097"/>
  <c r="AA1097"/>
  <c r="AB1097"/>
  <c r="AC1097"/>
  <c r="AD1097"/>
  <c r="AF1097"/>
  <c r="AH1097"/>
  <c r="AI1097"/>
  <c r="AJ1097"/>
  <c r="AK1097"/>
  <c r="AL1097"/>
  <c r="AM1097"/>
  <c r="AN1097"/>
  <c r="AP1097"/>
  <c r="AR1097"/>
  <c r="AS1097"/>
  <c r="AT1097"/>
  <c r="AV1097"/>
  <c r="AW1097"/>
  <c r="AX1097"/>
  <c r="AZ1097"/>
  <c r="BA1097"/>
  <c r="H1097"/>
  <c r="F1053"/>
  <c r="E1053"/>
  <c r="F1052"/>
  <c r="E1052"/>
  <c r="F1051"/>
  <c r="E1051"/>
  <c r="F1050"/>
  <c r="E1050"/>
  <c r="F1049"/>
  <c r="E1049"/>
  <c r="F1048"/>
  <c r="E1048"/>
  <c r="AZ1047"/>
  <c r="AY1047"/>
  <c r="AW1047"/>
  <c r="AV1047"/>
  <c r="AT1047"/>
  <c r="AR1047"/>
  <c r="AQ1047"/>
  <c r="AP1047"/>
  <c r="AO1047"/>
  <c r="AM1047"/>
  <c r="AL1047"/>
  <c r="AK1047"/>
  <c r="AJ1047"/>
  <c r="AH1047"/>
  <c r="AG1047"/>
  <c r="AF1047"/>
  <c r="AE1047"/>
  <c r="AC1047"/>
  <c r="AB1047"/>
  <c r="AA1047"/>
  <c r="Z1047"/>
  <c r="X1047"/>
  <c r="W1047"/>
  <c r="U1047"/>
  <c r="T1047"/>
  <c r="R1047"/>
  <c r="Q1047"/>
  <c r="O1047"/>
  <c r="N1047"/>
  <c r="L1047"/>
  <c r="K1047"/>
  <c r="I1047"/>
  <c r="I1039"/>
  <c r="J1039"/>
  <c r="K1039"/>
  <c r="L1039"/>
  <c r="M1039"/>
  <c r="O1039"/>
  <c r="P1039"/>
  <c r="Q1039"/>
  <c r="R1039"/>
  <c r="S1039"/>
  <c r="U1039"/>
  <c r="V1039"/>
  <c r="W1039"/>
  <c r="X1039"/>
  <c r="Y1039"/>
  <c r="AA1039"/>
  <c r="AC1039"/>
  <c r="AD1039"/>
  <c r="AE1039"/>
  <c r="AF1039"/>
  <c r="AG1039"/>
  <c r="AH1039"/>
  <c r="AI1039"/>
  <c r="AK1039"/>
  <c r="AM1039"/>
  <c r="AN1039"/>
  <c r="AO1039"/>
  <c r="AP1039"/>
  <c r="AQ1039"/>
  <c r="AR1039"/>
  <c r="AS1039"/>
  <c r="AU1039"/>
  <c r="AW1039"/>
  <c r="AX1039"/>
  <c r="AY1039"/>
  <c r="AZ1039"/>
  <c r="BA1039"/>
  <c r="J1040"/>
  <c r="K1040"/>
  <c r="L1040"/>
  <c r="M1040"/>
  <c r="N1040"/>
  <c r="O1040"/>
  <c r="P1040"/>
  <c r="Q1040"/>
  <c r="R1040"/>
  <c r="S1040"/>
  <c r="T1040"/>
  <c r="U1040"/>
  <c r="V1040"/>
  <c r="W1040"/>
  <c r="X1040"/>
  <c r="Y1040"/>
  <c r="Z1040"/>
  <c r="AA1040"/>
  <c r="AB1040"/>
  <c r="AC1040"/>
  <c r="AD1040"/>
  <c r="AE1040"/>
  <c r="AF1040"/>
  <c r="AG1040"/>
  <c r="AH1040"/>
  <c r="AI1040"/>
  <c r="AJ1040"/>
  <c r="AK1040"/>
  <c r="AL1040"/>
  <c r="AM1040"/>
  <c r="AN1040"/>
  <c r="AO1040"/>
  <c r="AP1040"/>
  <c r="AQ1040"/>
  <c r="AR1040"/>
  <c r="AS1040"/>
  <c r="AT1040"/>
  <c r="AU1040"/>
  <c r="AV1040"/>
  <c r="AW1040"/>
  <c r="AX1040"/>
  <c r="AY1040"/>
  <c r="AZ1040"/>
  <c r="BA1040"/>
  <c r="H1035"/>
  <c r="I1035"/>
  <c r="I1042" s="1"/>
  <c r="J1035"/>
  <c r="J1042" s="1"/>
  <c r="K1035"/>
  <c r="K1042" s="1"/>
  <c r="L1035"/>
  <c r="L1042" s="1"/>
  <c r="M1035"/>
  <c r="M1042" s="1"/>
  <c r="N1035"/>
  <c r="N1042" s="1"/>
  <c r="O1035"/>
  <c r="O1042" s="1"/>
  <c r="P1035"/>
  <c r="P1042" s="1"/>
  <c r="Q1035"/>
  <c r="Q1042" s="1"/>
  <c r="R1035"/>
  <c r="R1042" s="1"/>
  <c r="S1035"/>
  <c r="S1042" s="1"/>
  <c r="T1035"/>
  <c r="T1042" s="1"/>
  <c r="U1035"/>
  <c r="U1042" s="1"/>
  <c r="V1035"/>
  <c r="V1042" s="1"/>
  <c r="W1035"/>
  <c r="W1042" s="1"/>
  <c r="X1035"/>
  <c r="X1042" s="1"/>
  <c r="Y1035"/>
  <c r="Y1042" s="1"/>
  <c r="Z1035"/>
  <c r="Z1042" s="1"/>
  <c r="AA1035"/>
  <c r="AA1042" s="1"/>
  <c r="AB1035"/>
  <c r="AB1042" s="1"/>
  <c r="AC1035"/>
  <c r="AC1042" s="1"/>
  <c r="AD1035"/>
  <c r="AD1042" s="1"/>
  <c r="AE1035"/>
  <c r="AE1042" s="1"/>
  <c r="AF1035"/>
  <c r="AF1042" s="1"/>
  <c r="AG1035"/>
  <c r="AG1042" s="1"/>
  <c r="AH1035"/>
  <c r="AH1042" s="1"/>
  <c r="AI1035"/>
  <c r="AI1042" s="1"/>
  <c r="AJ1035"/>
  <c r="AJ1042" s="1"/>
  <c r="AK1035"/>
  <c r="AK1042" s="1"/>
  <c r="AL1035"/>
  <c r="AL1042" s="1"/>
  <c r="AM1035"/>
  <c r="AM1042" s="1"/>
  <c r="AN1035"/>
  <c r="AN1042" s="1"/>
  <c r="AO1035"/>
  <c r="AO1042" s="1"/>
  <c r="AP1035"/>
  <c r="AP1042" s="1"/>
  <c r="AQ1035"/>
  <c r="AQ1042" s="1"/>
  <c r="AR1035"/>
  <c r="AR1042" s="1"/>
  <c r="AS1035"/>
  <c r="AS1042" s="1"/>
  <c r="AT1035"/>
  <c r="AT1042" s="1"/>
  <c r="AU1035"/>
  <c r="AU1042" s="1"/>
  <c r="AV1035"/>
  <c r="AV1042" s="1"/>
  <c r="AW1035"/>
  <c r="AW1042" s="1"/>
  <c r="AX1035"/>
  <c r="AX1042" s="1"/>
  <c r="AY1035"/>
  <c r="AY1042" s="1"/>
  <c r="AZ1035"/>
  <c r="AZ1042" s="1"/>
  <c r="BA1035"/>
  <c r="BA1042" s="1"/>
  <c r="H1036"/>
  <c r="I1036"/>
  <c r="J1036"/>
  <c r="J1043" s="1"/>
  <c r="K1036"/>
  <c r="K1043" s="1"/>
  <c r="L1036"/>
  <c r="L1043" s="1"/>
  <c r="M1036"/>
  <c r="M1043" s="1"/>
  <c r="N1036"/>
  <c r="N1043" s="1"/>
  <c r="O1036"/>
  <c r="O1043" s="1"/>
  <c r="P1036"/>
  <c r="P1043" s="1"/>
  <c r="Q1036"/>
  <c r="Q1043" s="1"/>
  <c r="R1036"/>
  <c r="R1043" s="1"/>
  <c r="S1036"/>
  <c r="S1043" s="1"/>
  <c r="T1036"/>
  <c r="T1043" s="1"/>
  <c r="U1036"/>
  <c r="U1043" s="1"/>
  <c r="V1036"/>
  <c r="V1043" s="1"/>
  <c r="W1036"/>
  <c r="W1043" s="1"/>
  <c r="X1036"/>
  <c r="X1043" s="1"/>
  <c r="Y1036"/>
  <c r="Y1043" s="1"/>
  <c r="Z1036"/>
  <c r="Z1043" s="1"/>
  <c r="AA1036"/>
  <c r="AA1043" s="1"/>
  <c r="AB1036"/>
  <c r="AB1043" s="1"/>
  <c r="AC1036"/>
  <c r="AC1043" s="1"/>
  <c r="AD1036"/>
  <c r="AD1043" s="1"/>
  <c r="AE1036"/>
  <c r="AE1043" s="1"/>
  <c r="AF1036"/>
  <c r="AF1043" s="1"/>
  <c r="AG1036"/>
  <c r="AG1043" s="1"/>
  <c r="AH1036"/>
  <c r="AH1043" s="1"/>
  <c r="AI1036"/>
  <c r="AI1043" s="1"/>
  <c r="AJ1036"/>
  <c r="AJ1043" s="1"/>
  <c r="AK1036"/>
  <c r="AK1043" s="1"/>
  <c r="AL1036"/>
  <c r="AL1043" s="1"/>
  <c r="AM1036"/>
  <c r="AM1043" s="1"/>
  <c r="AN1036"/>
  <c r="AN1043" s="1"/>
  <c r="AO1036"/>
  <c r="AO1043" s="1"/>
  <c r="AP1036"/>
  <c r="AP1043" s="1"/>
  <c r="AQ1036"/>
  <c r="AQ1043" s="1"/>
  <c r="AR1036"/>
  <c r="AR1043" s="1"/>
  <c r="AS1036"/>
  <c r="AS1043" s="1"/>
  <c r="AT1036"/>
  <c r="AT1043" s="1"/>
  <c r="AU1036"/>
  <c r="AU1043" s="1"/>
  <c r="AU16" s="1"/>
  <c r="AU31" s="1"/>
  <c r="AV1036"/>
  <c r="AV1043" s="1"/>
  <c r="AW1036"/>
  <c r="AW1043" s="1"/>
  <c r="AX1036"/>
  <c r="AX1043" s="1"/>
  <c r="AY1036"/>
  <c r="AY1043" s="1"/>
  <c r="AZ1036"/>
  <c r="AZ1043" s="1"/>
  <c r="BA1036"/>
  <c r="BA1043" s="1"/>
  <c r="I1038"/>
  <c r="J1038"/>
  <c r="M1038"/>
  <c r="N1038"/>
  <c r="O1038"/>
  <c r="P1038"/>
  <c r="R1038"/>
  <c r="S1038"/>
  <c r="T1038"/>
  <c r="U1038"/>
  <c r="V1038"/>
  <c r="Y1038"/>
  <c r="Z1038"/>
  <c r="AA1038"/>
  <c r="AB1038"/>
  <c r="AC1038"/>
  <c r="AD1038"/>
  <c r="AF1038"/>
  <c r="AH1038"/>
  <c r="AI1038"/>
  <c r="AJ1038"/>
  <c r="AK1038"/>
  <c r="AL1038"/>
  <c r="AM1038"/>
  <c r="AN1038"/>
  <c r="AP1038"/>
  <c r="AS1038"/>
  <c r="AT1038"/>
  <c r="AU1038"/>
  <c r="AV1038"/>
  <c r="AW1038"/>
  <c r="AX1038"/>
  <c r="AZ1038"/>
  <c r="BA1038"/>
  <c r="H1038"/>
  <c r="F1034"/>
  <c r="E1034"/>
  <c r="F1022"/>
  <c r="E1022"/>
  <c r="F1021"/>
  <c r="E1021"/>
  <c r="F1020"/>
  <c r="E1020"/>
  <c r="F1019"/>
  <c r="E1019"/>
  <c r="F1018"/>
  <c r="E1018"/>
  <c r="F1017"/>
  <c r="E1017"/>
  <c r="AZ1016"/>
  <c r="AY1016"/>
  <c r="AW1016"/>
  <c r="AV1016"/>
  <c r="AU1016"/>
  <c r="AT1016"/>
  <c r="AR1016"/>
  <c r="AQ1016"/>
  <c r="AP1016"/>
  <c r="AO1016"/>
  <c r="AM1016"/>
  <c r="AL1016"/>
  <c r="AK1016"/>
  <c r="AJ1016"/>
  <c r="AH1016"/>
  <c r="AG1016"/>
  <c r="AF1016"/>
  <c r="AE1016"/>
  <c r="AC1016"/>
  <c r="AB1016"/>
  <c r="AA1016"/>
  <c r="Z1016"/>
  <c r="X1016"/>
  <c r="W1016"/>
  <c r="U1016"/>
  <c r="T1016"/>
  <c r="R1016"/>
  <c r="Q1016"/>
  <c r="O1016"/>
  <c r="N1016"/>
  <c r="L1016"/>
  <c r="K1016"/>
  <c r="I1016"/>
  <c r="H1016"/>
  <c r="F1015"/>
  <c r="E1015"/>
  <c r="F1014"/>
  <c r="E1014"/>
  <c r="F1013"/>
  <c r="E1013"/>
  <c r="F1012"/>
  <c r="E1012"/>
  <c r="F1011"/>
  <c r="E1011"/>
  <c r="F1010"/>
  <c r="E1010"/>
  <c r="AZ1009"/>
  <c r="AY1009"/>
  <c r="AW1009"/>
  <c r="AV1009"/>
  <c r="AU1009"/>
  <c r="AT1009"/>
  <c r="AR1009"/>
  <c r="AQ1009"/>
  <c r="AP1009"/>
  <c r="AO1009"/>
  <c r="AM1009"/>
  <c r="AL1009"/>
  <c r="AK1009"/>
  <c r="AJ1009"/>
  <c r="AH1009"/>
  <c r="AG1009"/>
  <c r="AF1009"/>
  <c r="AE1009"/>
  <c r="AC1009"/>
  <c r="AB1009"/>
  <c r="AA1009"/>
  <c r="Z1009"/>
  <c r="X1009"/>
  <c r="W1009"/>
  <c r="U1009"/>
  <c r="T1009"/>
  <c r="R1009"/>
  <c r="Q1009"/>
  <c r="O1009"/>
  <c r="N1009"/>
  <c r="L1009"/>
  <c r="K1009"/>
  <c r="I1009"/>
  <c r="H1009"/>
  <c r="BA18" l="1"/>
  <c r="BA25" s="1"/>
  <c r="AY18"/>
  <c r="AW18"/>
  <c r="AU18"/>
  <c r="AS18"/>
  <c r="AS25" s="1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H18"/>
  <c r="AZ18"/>
  <c r="AX18"/>
  <c r="AX25" s="1"/>
  <c r="AV18"/>
  <c r="AT18"/>
  <c r="AR18"/>
  <c r="AP18"/>
  <c r="AN18"/>
  <c r="AL18"/>
  <c r="AJ18"/>
  <c r="AH18"/>
  <c r="AF18"/>
  <c r="AD18"/>
  <c r="AB18"/>
  <c r="Z18"/>
  <c r="X18"/>
  <c r="V18"/>
  <c r="V25" s="1"/>
  <c r="T18"/>
  <c r="R18"/>
  <c r="P18"/>
  <c r="N18"/>
  <c r="L18"/>
  <c r="J18"/>
  <c r="G902"/>
  <c r="H1002"/>
  <c r="G923"/>
  <c r="G930"/>
  <c r="G937"/>
  <c r="H1030"/>
  <c r="F726"/>
  <c r="AF1002"/>
  <c r="AI25"/>
  <c r="AZ1002"/>
  <c r="G916"/>
  <c r="AP997"/>
  <c r="AL997"/>
  <c r="AH997"/>
  <c r="AD997"/>
  <c r="X997"/>
  <c r="AR997"/>
  <c r="AN997"/>
  <c r="AJ997"/>
  <c r="AF997"/>
  <c r="AB997"/>
  <c r="Z997"/>
  <c r="V997"/>
  <c r="T997"/>
  <c r="R997"/>
  <c r="P997"/>
  <c r="N997"/>
  <c r="L997"/>
  <c r="AN25"/>
  <c r="AD25"/>
  <c r="P25"/>
  <c r="AS997"/>
  <c r="AQ997"/>
  <c r="AO997"/>
  <c r="AM997"/>
  <c r="AK997"/>
  <c r="AI997"/>
  <c r="AG997"/>
  <c r="AE997"/>
  <c r="AC997"/>
  <c r="AA997"/>
  <c r="Y997"/>
  <c r="W997"/>
  <c r="U997"/>
  <c r="S997"/>
  <c r="Q997"/>
  <c r="O997"/>
  <c r="M997"/>
  <c r="K997"/>
  <c r="E678"/>
  <c r="AU15"/>
  <c r="S25"/>
  <c r="BA987"/>
  <c r="BA994" s="1"/>
  <c r="AS987"/>
  <c r="AS994" s="1"/>
  <c r="AI987"/>
  <c r="AI994" s="1"/>
  <c r="Y987"/>
  <c r="Y994" s="1"/>
  <c r="S987"/>
  <c r="S994" s="1"/>
  <c r="M987"/>
  <c r="M994" s="1"/>
  <c r="K987"/>
  <c r="I987"/>
  <c r="AZ989"/>
  <c r="AX989"/>
  <c r="AX996" s="1"/>
  <c r="AV989"/>
  <c r="AV996" s="1"/>
  <c r="AT989"/>
  <c r="AR989"/>
  <c r="AR996" s="1"/>
  <c r="AP989"/>
  <c r="AP996" s="1"/>
  <c r="AN989"/>
  <c r="AN996" s="1"/>
  <c r="AL989"/>
  <c r="AL996" s="1"/>
  <c r="AH989"/>
  <c r="AF989"/>
  <c r="AF996" s="1"/>
  <c r="AD989"/>
  <c r="AD996" s="1"/>
  <c r="AB989"/>
  <c r="AB996" s="1"/>
  <c r="Z989"/>
  <c r="V989"/>
  <c r="V996" s="1"/>
  <c r="P989"/>
  <c r="N989"/>
  <c r="J989"/>
  <c r="AZ988"/>
  <c r="AX988"/>
  <c r="AV988"/>
  <c r="AV995" s="1"/>
  <c r="AT988"/>
  <c r="AT995" s="1"/>
  <c r="AR988"/>
  <c r="AP988"/>
  <c r="AN988"/>
  <c r="AL988"/>
  <c r="AL995" s="1"/>
  <c r="AJ988"/>
  <c r="AJ995" s="1"/>
  <c r="AH988"/>
  <c r="AF988"/>
  <c r="AD988"/>
  <c r="AB988"/>
  <c r="AB995" s="1"/>
  <c r="Z988"/>
  <c r="Z995" s="1"/>
  <c r="X988"/>
  <c r="V988"/>
  <c r="T988"/>
  <c r="T995" s="1"/>
  <c r="R988"/>
  <c r="P988"/>
  <c r="N988"/>
  <c r="N995" s="1"/>
  <c r="J988"/>
  <c r="H988"/>
  <c r="AX987"/>
  <c r="AN987"/>
  <c r="AD987"/>
  <c r="V987"/>
  <c r="P987"/>
  <c r="P994" s="1"/>
  <c r="N987"/>
  <c r="N994" s="1"/>
  <c r="J987"/>
  <c r="J994" s="1"/>
  <c r="BA989"/>
  <c r="AW989"/>
  <c r="AU989"/>
  <c r="AS989"/>
  <c r="AS996" s="1"/>
  <c r="AQ989"/>
  <c r="AO989"/>
  <c r="AO996" s="1"/>
  <c r="AM989"/>
  <c r="AM996" s="1"/>
  <c r="AK989"/>
  <c r="AI989"/>
  <c r="AI996" s="1"/>
  <c r="AG989"/>
  <c r="AG996" s="1"/>
  <c r="AE989"/>
  <c r="AE996" s="1"/>
  <c r="AC989"/>
  <c r="AC996" s="1"/>
  <c r="AA989"/>
  <c r="AA996" s="1"/>
  <c r="Y989"/>
  <c r="Y996" s="1"/>
  <c r="U989"/>
  <c r="U996" s="1"/>
  <c r="S989"/>
  <c r="S996" s="1"/>
  <c r="O989"/>
  <c r="O996" s="1"/>
  <c r="M989"/>
  <c r="BA988"/>
  <c r="AY988"/>
  <c r="AY995" s="1"/>
  <c r="AW988"/>
  <c r="AU988"/>
  <c r="AU995" s="1"/>
  <c r="AS988"/>
  <c r="AQ988"/>
  <c r="AQ995" s="1"/>
  <c r="AO988"/>
  <c r="AO995" s="1"/>
  <c r="AM988"/>
  <c r="AM995" s="1"/>
  <c r="AK988"/>
  <c r="AI988"/>
  <c r="AI995" s="1"/>
  <c r="AG988"/>
  <c r="AE988"/>
  <c r="AC988"/>
  <c r="AC995" s="1"/>
  <c r="AA988"/>
  <c r="AA995" s="1"/>
  <c r="Y988"/>
  <c r="Y995" s="1"/>
  <c r="W988"/>
  <c r="W995" s="1"/>
  <c r="U988"/>
  <c r="U995" s="1"/>
  <c r="S988"/>
  <c r="Q988"/>
  <c r="Q995" s="1"/>
  <c r="O988"/>
  <c r="O995" s="1"/>
  <c r="M988"/>
  <c r="K988"/>
  <c r="K995" s="1"/>
  <c r="I988"/>
  <c r="R989"/>
  <c r="R996" s="1"/>
  <c r="Q989"/>
  <c r="L989"/>
  <c r="K989"/>
  <c r="K996" s="1"/>
  <c r="X989"/>
  <c r="X996" s="1"/>
  <c r="T989"/>
  <c r="AY989"/>
  <c r="W989"/>
  <c r="W996" s="1"/>
  <c r="H804"/>
  <c r="AJ987"/>
  <c r="AJ994" s="1"/>
  <c r="E1047"/>
  <c r="BA29"/>
  <c r="AP1002"/>
  <c r="AJ989"/>
  <c r="AJ996" s="1"/>
  <c r="AJ804"/>
  <c r="F1047"/>
  <c r="F678"/>
  <c r="G888"/>
  <c r="AZ999"/>
  <c r="AZ16" s="1"/>
  <c r="AZ31" s="1"/>
  <c r="AV999"/>
  <c r="AV16" s="1"/>
  <c r="AV31" s="1"/>
  <c r="AR999"/>
  <c r="AR16" s="1"/>
  <c r="AR31" s="1"/>
  <c r="AN999"/>
  <c r="AN16" s="1"/>
  <c r="AN31" s="1"/>
  <c r="AJ999"/>
  <c r="AJ16" s="1"/>
  <c r="AJ31" s="1"/>
  <c r="AF999"/>
  <c r="AF16" s="1"/>
  <c r="AF31" s="1"/>
  <c r="AB999"/>
  <c r="AB16" s="1"/>
  <c r="AB31" s="1"/>
  <c r="X999"/>
  <c r="X16" s="1"/>
  <c r="X31" s="1"/>
  <c r="T999"/>
  <c r="T16" s="1"/>
  <c r="T31" s="1"/>
  <c r="P999"/>
  <c r="P16" s="1"/>
  <c r="P31" s="1"/>
  <c r="L999"/>
  <c r="L16" s="1"/>
  <c r="L31" s="1"/>
  <c r="AX998"/>
  <c r="AT998"/>
  <c r="AT15" s="1"/>
  <c r="AP998"/>
  <c r="AL998"/>
  <c r="AH998"/>
  <c r="AD998"/>
  <c r="Z998"/>
  <c r="V998"/>
  <c r="R998"/>
  <c r="N998"/>
  <c r="AY999"/>
  <c r="AY16" s="1"/>
  <c r="AY31" s="1"/>
  <c r="AQ999"/>
  <c r="AQ16" s="1"/>
  <c r="AQ31" s="1"/>
  <c r="AM999"/>
  <c r="AM16" s="1"/>
  <c r="AM31" s="1"/>
  <c r="AI999"/>
  <c r="AI16" s="1"/>
  <c r="AI31" s="1"/>
  <c r="AE999"/>
  <c r="AE16" s="1"/>
  <c r="AE31" s="1"/>
  <c r="AA999"/>
  <c r="AA16" s="1"/>
  <c r="AA31" s="1"/>
  <c r="W999"/>
  <c r="W16" s="1"/>
  <c r="W31" s="1"/>
  <c r="S999"/>
  <c r="S16" s="1"/>
  <c r="S31" s="1"/>
  <c r="O999"/>
  <c r="O16" s="1"/>
  <c r="O31" s="1"/>
  <c r="K999"/>
  <c r="K16" s="1"/>
  <c r="K31" s="1"/>
  <c r="BA15"/>
  <c r="BA30" s="1"/>
  <c r="AW998"/>
  <c r="AS998"/>
  <c r="AO998"/>
  <c r="AK998"/>
  <c r="AG998"/>
  <c r="AC998"/>
  <c r="Y998"/>
  <c r="U998"/>
  <c r="Q998"/>
  <c r="M998"/>
  <c r="G895"/>
  <c r="AX999"/>
  <c r="AX16" s="1"/>
  <c r="AX31" s="1"/>
  <c r="AT999"/>
  <c r="AT16" s="1"/>
  <c r="AT31" s="1"/>
  <c r="AP999"/>
  <c r="AP16" s="1"/>
  <c r="AP31" s="1"/>
  <c r="AL999"/>
  <c r="AL16" s="1"/>
  <c r="AL31" s="1"/>
  <c r="AH999"/>
  <c r="AH16" s="1"/>
  <c r="AH31" s="1"/>
  <c r="AD999"/>
  <c r="AD16" s="1"/>
  <c r="AD31" s="1"/>
  <c r="Z999"/>
  <c r="Z16" s="1"/>
  <c r="Z31" s="1"/>
  <c r="V999"/>
  <c r="V16" s="1"/>
  <c r="V31" s="1"/>
  <c r="R999"/>
  <c r="R16" s="1"/>
  <c r="R31" s="1"/>
  <c r="N999"/>
  <c r="N16" s="1"/>
  <c r="N31" s="1"/>
  <c r="AZ998"/>
  <c r="AV998"/>
  <c r="AR998"/>
  <c r="AN998"/>
  <c r="AJ998"/>
  <c r="AF998"/>
  <c r="AB998"/>
  <c r="X998"/>
  <c r="T998"/>
  <c r="P998"/>
  <c r="L998"/>
  <c r="BA16"/>
  <c r="BA31" s="1"/>
  <c r="AW999"/>
  <c r="AW16" s="1"/>
  <c r="AW31" s="1"/>
  <c r="AS999"/>
  <c r="AS16" s="1"/>
  <c r="AS31" s="1"/>
  <c r="AO999"/>
  <c r="AO16" s="1"/>
  <c r="AO31" s="1"/>
  <c r="AK999"/>
  <c r="AK16" s="1"/>
  <c r="AK31" s="1"/>
  <c r="AG999"/>
  <c r="AG16" s="1"/>
  <c r="AG31" s="1"/>
  <c r="AC999"/>
  <c r="AC16" s="1"/>
  <c r="AC31" s="1"/>
  <c r="Y999"/>
  <c r="Y16" s="1"/>
  <c r="Y31" s="1"/>
  <c r="U999"/>
  <c r="U16" s="1"/>
  <c r="U31" s="1"/>
  <c r="Q999"/>
  <c r="Q16" s="1"/>
  <c r="Q31" s="1"/>
  <c r="M999"/>
  <c r="M16" s="1"/>
  <c r="M31" s="1"/>
  <c r="AY998"/>
  <c r="AQ998"/>
  <c r="AM998"/>
  <c r="AI998"/>
  <c r="AE998"/>
  <c r="AA998"/>
  <c r="W998"/>
  <c r="S998"/>
  <c r="O998"/>
  <c r="K998"/>
  <c r="G884"/>
  <c r="G1019"/>
  <c r="R681"/>
  <c r="F681" s="1"/>
  <c r="G1018"/>
  <c r="G1011"/>
  <c r="T680"/>
  <c r="T679"/>
  <c r="G728"/>
  <c r="Q679"/>
  <c r="Q677" s="1"/>
  <c r="Z679"/>
  <c r="G231"/>
  <c r="F1016"/>
  <c r="F1009"/>
  <c r="E1009"/>
  <c r="N680"/>
  <c r="AO679"/>
  <c r="AO677" s="1"/>
  <c r="AT679"/>
  <c r="AT680"/>
  <c r="AY680"/>
  <c r="AY677" s="1"/>
  <c r="AU680"/>
  <c r="F680" s="1"/>
  <c r="L679"/>
  <c r="F679" s="1"/>
  <c r="K679"/>
  <c r="K677" s="1"/>
  <c r="N679"/>
  <c r="P670"/>
  <c r="F1032"/>
  <c r="F1006"/>
  <c r="U1002"/>
  <c r="R1030"/>
  <c r="R1037" s="1"/>
  <c r="AW677"/>
  <c r="AQ677"/>
  <c r="AM677"/>
  <c r="AK677"/>
  <c r="AG677"/>
  <c r="AE677"/>
  <c r="AC677"/>
  <c r="AA677"/>
  <c r="W677"/>
  <c r="U677"/>
  <c r="O677"/>
  <c r="E806"/>
  <c r="E242"/>
  <c r="E674" s="1"/>
  <c r="L1038"/>
  <c r="L1030"/>
  <c r="L1037" s="1"/>
  <c r="I1043"/>
  <c r="F1036"/>
  <c r="I1040"/>
  <c r="F1040" s="1"/>
  <c r="F1033"/>
  <c r="I1099"/>
  <c r="I1096" s="1"/>
  <c r="F1098"/>
  <c r="E244"/>
  <c r="E676" s="1"/>
  <c r="E881"/>
  <c r="AF1030"/>
  <c r="AF1037" s="1"/>
  <c r="F1035"/>
  <c r="I989"/>
  <c r="I996" s="1"/>
  <c r="F1008"/>
  <c r="AU1002"/>
  <c r="AK1002"/>
  <c r="AA1002"/>
  <c r="O1002"/>
  <c r="F1004"/>
  <c r="AR1038"/>
  <c r="AR1030"/>
  <c r="AR1037" s="1"/>
  <c r="X1038"/>
  <c r="X1030"/>
  <c r="X1037" s="1"/>
  <c r="AY1002"/>
  <c r="AW1002"/>
  <c r="AQ1002"/>
  <c r="AO1002"/>
  <c r="AM1002"/>
  <c r="AG1002"/>
  <c r="AE1002"/>
  <c r="AC1002"/>
  <c r="W1002"/>
  <c r="Q1002"/>
  <c r="I1002"/>
  <c r="AV670"/>
  <c r="AN670"/>
  <c r="AF670"/>
  <c r="X670"/>
  <c r="F1041"/>
  <c r="I1030"/>
  <c r="I1037" s="1"/>
  <c r="O1030"/>
  <c r="O1037" s="1"/>
  <c r="U1030"/>
  <c r="U1037" s="1"/>
  <c r="AK1030"/>
  <c r="AK1037" s="1"/>
  <c r="F1102"/>
  <c r="E63"/>
  <c r="E70"/>
  <c r="E77"/>
  <c r="E84"/>
  <c r="E91"/>
  <c r="F42"/>
  <c r="AH1030"/>
  <c r="AH1037" s="1"/>
  <c r="AP1030"/>
  <c r="AP1037" s="1"/>
  <c r="E1031"/>
  <c r="E42"/>
  <c r="E56"/>
  <c r="F56"/>
  <c r="F63"/>
  <c r="F70"/>
  <c r="F77"/>
  <c r="F84"/>
  <c r="F91"/>
  <c r="AA1030"/>
  <c r="AA1037" s="1"/>
  <c r="AU1030"/>
  <c r="AU1037" s="1"/>
  <c r="AC1030"/>
  <c r="AC1037" s="1"/>
  <c r="AM1030"/>
  <c r="AM1037" s="1"/>
  <c r="AW1030"/>
  <c r="AW1037" s="1"/>
  <c r="AZ670"/>
  <c r="AX670"/>
  <c r="AT670"/>
  <c r="E726"/>
  <c r="AR670"/>
  <c r="AP670"/>
  <c r="AL670"/>
  <c r="AJ670"/>
  <c r="AH670"/>
  <c r="AD670"/>
  <c r="AB670"/>
  <c r="Z670"/>
  <c r="V670"/>
  <c r="T670"/>
  <c r="R670"/>
  <c r="N670"/>
  <c r="J670"/>
  <c r="E243"/>
  <c r="E675" s="1"/>
  <c r="F1007"/>
  <c r="F1005"/>
  <c r="AR1002"/>
  <c r="AH1002"/>
  <c r="X1002"/>
  <c r="R1002"/>
  <c r="L1002"/>
  <c r="AY1097"/>
  <c r="AY1096" s="1"/>
  <c r="AQ1097"/>
  <c r="AQ1096" s="1"/>
  <c r="AO1097"/>
  <c r="AO1096" s="1"/>
  <c r="AG1097"/>
  <c r="AG1096" s="1"/>
  <c r="AE1097"/>
  <c r="AE1096" s="1"/>
  <c r="W1097"/>
  <c r="W1096" s="1"/>
  <c r="Q1097"/>
  <c r="Q1096" s="1"/>
  <c r="K1097"/>
  <c r="K1096" s="1"/>
  <c r="H1102"/>
  <c r="E1102" s="1"/>
  <c r="H1101"/>
  <c r="E1101" s="1"/>
  <c r="H1100"/>
  <c r="H1099"/>
  <c r="AV1098"/>
  <c r="AT1098"/>
  <c r="AL1098"/>
  <c r="AJ1098"/>
  <c r="AB1098"/>
  <c r="Z1098"/>
  <c r="T1098"/>
  <c r="N1098"/>
  <c r="H1098"/>
  <c r="E671"/>
  <c r="F239"/>
  <c r="F671" s="1"/>
  <c r="F241"/>
  <c r="F673" s="1"/>
  <c r="BA670"/>
  <c r="AY670"/>
  <c r="AW670"/>
  <c r="AY1038"/>
  <c r="AY1030"/>
  <c r="AQ1038"/>
  <c r="AQ1030"/>
  <c r="AQ1037" s="1"/>
  <c r="AO1038"/>
  <c r="AO1030"/>
  <c r="AO1037" s="1"/>
  <c r="AG1038"/>
  <c r="AG1030"/>
  <c r="AG1037" s="1"/>
  <c r="AE1038"/>
  <c r="AE1030"/>
  <c r="AE1037" s="1"/>
  <c r="W1038"/>
  <c r="W1030"/>
  <c r="W1037" s="1"/>
  <c r="Q1038"/>
  <c r="Q1030"/>
  <c r="Q1037" s="1"/>
  <c r="K1038"/>
  <c r="K1030"/>
  <c r="K1037" s="1"/>
  <c r="H1043"/>
  <c r="E1043" s="1"/>
  <c r="E1036"/>
  <c r="H1042"/>
  <c r="E1042" s="1"/>
  <c r="E1035"/>
  <c r="H1040"/>
  <c r="E1040" s="1"/>
  <c r="E1033"/>
  <c r="AV1039"/>
  <c r="AV1030"/>
  <c r="AV1037" s="1"/>
  <c r="AT1039"/>
  <c r="AT1030"/>
  <c r="AT1037" s="1"/>
  <c r="AL1039"/>
  <c r="AL1030"/>
  <c r="AL1037" s="1"/>
  <c r="AJ1039"/>
  <c r="AJ1030"/>
  <c r="AJ1037" s="1"/>
  <c r="AB1039"/>
  <c r="AB1030"/>
  <c r="AB1037" s="1"/>
  <c r="Z1039"/>
  <c r="Z1030"/>
  <c r="Z1037" s="1"/>
  <c r="T1039"/>
  <c r="T1030"/>
  <c r="T1037" s="1"/>
  <c r="N1039"/>
  <c r="N1030"/>
  <c r="N1037" s="1"/>
  <c r="H1039"/>
  <c r="E1032"/>
  <c r="E1041"/>
  <c r="K35"/>
  <c r="AZ35"/>
  <c r="AR35"/>
  <c r="AP35"/>
  <c r="AL35"/>
  <c r="AJ35"/>
  <c r="AB35"/>
  <c r="Z35"/>
  <c r="T35"/>
  <c r="N35"/>
  <c r="L670"/>
  <c r="AU670"/>
  <c r="AS670"/>
  <c r="AQ670"/>
  <c r="AM670"/>
  <c r="AK670"/>
  <c r="AI670"/>
  <c r="AG670"/>
  <c r="AE670"/>
  <c r="AC670"/>
  <c r="AA670"/>
  <c r="Y670"/>
  <c r="W670"/>
  <c r="U670"/>
  <c r="S670"/>
  <c r="Q670"/>
  <c r="O670"/>
  <c r="M670"/>
  <c r="I670"/>
  <c r="F240"/>
  <c r="F244"/>
  <c r="F676" s="1"/>
  <c r="F243"/>
  <c r="F675" s="1"/>
  <c r="F242"/>
  <c r="F674" s="1"/>
  <c r="E1003"/>
  <c r="E1008"/>
  <c r="E1007"/>
  <c r="E1006"/>
  <c r="E1005"/>
  <c r="AV1002"/>
  <c r="AT1002"/>
  <c r="AL1002"/>
  <c r="AJ1002"/>
  <c r="AB1002"/>
  <c r="Z1002"/>
  <c r="T1002"/>
  <c r="N1002"/>
  <c r="E1004"/>
  <c r="L988"/>
  <c r="L995" s="1"/>
  <c r="F806"/>
  <c r="F1003"/>
  <c r="AZ677"/>
  <c r="AV677"/>
  <c r="AR677"/>
  <c r="AP677"/>
  <c r="AL677"/>
  <c r="AJ677"/>
  <c r="AH677"/>
  <c r="AF677"/>
  <c r="AB677"/>
  <c r="Z677"/>
  <c r="X677"/>
  <c r="R677"/>
  <c r="F881"/>
  <c r="AO35"/>
  <c r="AY987"/>
  <c r="AY994" s="1"/>
  <c r="AW987"/>
  <c r="AW994" s="1"/>
  <c r="AU987"/>
  <c r="AU994" s="1"/>
  <c r="AQ987"/>
  <c r="AQ994" s="1"/>
  <c r="AO987"/>
  <c r="AO994" s="1"/>
  <c r="AM987"/>
  <c r="AM994" s="1"/>
  <c r="AK987"/>
  <c r="AK994" s="1"/>
  <c r="AG987"/>
  <c r="AG994" s="1"/>
  <c r="AE987"/>
  <c r="AE994" s="1"/>
  <c r="AC987"/>
  <c r="AC994" s="1"/>
  <c r="AA987"/>
  <c r="AA994" s="1"/>
  <c r="W987"/>
  <c r="W994" s="1"/>
  <c r="U987"/>
  <c r="U994" s="1"/>
  <c r="Q987"/>
  <c r="Q994" s="1"/>
  <c r="O987"/>
  <c r="O994" s="1"/>
  <c r="K796"/>
  <c r="AZ987"/>
  <c r="AZ994" s="1"/>
  <c r="AV987"/>
  <c r="AV994" s="1"/>
  <c r="AT987"/>
  <c r="AT994" s="1"/>
  <c r="AT11" s="1"/>
  <c r="AR987"/>
  <c r="AR994" s="1"/>
  <c r="AP987"/>
  <c r="AP994" s="1"/>
  <c r="AL987"/>
  <c r="AL994" s="1"/>
  <c r="AH987"/>
  <c r="AH994" s="1"/>
  <c r="AF987"/>
  <c r="AF994" s="1"/>
  <c r="AB987"/>
  <c r="AB994" s="1"/>
  <c r="Z987"/>
  <c r="Z994" s="1"/>
  <c r="X987"/>
  <c r="X994" s="1"/>
  <c r="T987"/>
  <c r="T994" s="1"/>
  <c r="R987"/>
  <c r="R994" s="1"/>
  <c r="L987"/>
  <c r="E1016"/>
  <c r="AZ1030"/>
  <c r="F1031"/>
  <c r="K804"/>
  <c r="I804"/>
  <c r="F810"/>
  <c r="E810"/>
  <c r="F809"/>
  <c r="E809"/>
  <c r="F808"/>
  <c r="E808"/>
  <c r="F682"/>
  <c r="K1002"/>
  <c r="F992"/>
  <c r="E992"/>
  <c r="F991"/>
  <c r="E991"/>
  <c r="F990"/>
  <c r="E990"/>
  <c r="F1043"/>
  <c r="F1042"/>
  <c r="F1039"/>
  <c r="AZ1096"/>
  <c r="AW1096"/>
  <c r="AR1096"/>
  <c r="AP1096"/>
  <c r="AM1096"/>
  <c r="AK1096"/>
  <c r="AH1096"/>
  <c r="AF1096"/>
  <c r="AC1096"/>
  <c r="AA1096"/>
  <c r="X1096"/>
  <c r="U1096"/>
  <c r="R1096"/>
  <c r="O1096"/>
  <c r="L1096"/>
  <c r="F1097"/>
  <c r="F1101"/>
  <c r="F1100"/>
  <c r="I874"/>
  <c r="K874"/>
  <c r="L874"/>
  <c r="N874"/>
  <c r="O874"/>
  <c r="Q874"/>
  <c r="R874"/>
  <c r="T874"/>
  <c r="U874"/>
  <c r="W874"/>
  <c r="X874"/>
  <c r="Z874"/>
  <c r="AA874"/>
  <c r="AB874"/>
  <c r="AC874"/>
  <c r="AE874"/>
  <c r="AF874"/>
  <c r="AG874"/>
  <c r="AH874"/>
  <c r="AJ874"/>
  <c r="AK874"/>
  <c r="AL874"/>
  <c r="AM874"/>
  <c r="AO874"/>
  <c r="AP874"/>
  <c r="AQ874"/>
  <c r="AR874"/>
  <c r="AT874"/>
  <c r="AU874"/>
  <c r="AV874"/>
  <c r="AW874"/>
  <c r="AY874"/>
  <c r="AZ874"/>
  <c r="H874"/>
  <c r="I867"/>
  <c r="K867"/>
  <c r="L867"/>
  <c r="N867"/>
  <c r="O867"/>
  <c r="Q867"/>
  <c r="R867"/>
  <c r="T867"/>
  <c r="U867"/>
  <c r="W867"/>
  <c r="X867"/>
  <c r="Z867"/>
  <c r="AA867"/>
  <c r="AB867"/>
  <c r="AC867"/>
  <c r="AE867"/>
  <c r="AF867"/>
  <c r="AG867"/>
  <c r="AH867"/>
  <c r="AJ867"/>
  <c r="AK867"/>
  <c r="AL867"/>
  <c r="AM867"/>
  <c r="AO867"/>
  <c r="AP867"/>
  <c r="AQ867"/>
  <c r="AR867"/>
  <c r="AT867"/>
  <c r="AU867"/>
  <c r="AV867"/>
  <c r="AW867"/>
  <c r="AY867"/>
  <c r="AZ867"/>
  <c r="H867"/>
  <c r="I860"/>
  <c r="K860"/>
  <c r="L860"/>
  <c r="N860"/>
  <c r="O860"/>
  <c r="Q860"/>
  <c r="R860"/>
  <c r="T860"/>
  <c r="U860"/>
  <c r="W860"/>
  <c r="X860"/>
  <c r="Z860"/>
  <c r="AA860"/>
  <c r="AB860"/>
  <c r="AC860"/>
  <c r="AE860"/>
  <c r="AF860"/>
  <c r="AG860"/>
  <c r="AH860"/>
  <c r="AJ860"/>
  <c r="AK860"/>
  <c r="AL860"/>
  <c r="AM860"/>
  <c r="AO860"/>
  <c r="AP860"/>
  <c r="AQ860"/>
  <c r="AR860"/>
  <c r="AT860"/>
  <c r="AU860"/>
  <c r="AV860"/>
  <c r="AW860"/>
  <c r="AY860"/>
  <c r="AZ860"/>
  <c r="H860"/>
  <c r="I853"/>
  <c r="K853"/>
  <c r="L853"/>
  <c r="N853"/>
  <c r="O853"/>
  <c r="Q853"/>
  <c r="R853"/>
  <c r="T853"/>
  <c r="U853"/>
  <c r="W853"/>
  <c r="X853"/>
  <c r="Z853"/>
  <c r="AA853"/>
  <c r="AB853"/>
  <c r="AC853"/>
  <c r="AE853"/>
  <c r="AF853"/>
  <c r="AG853"/>
  <c r="AH853"/>
  <c r="AJ853"/>
  <c r="AK853"/>
  <c r="AL853"/>
  <c r="AM853"/>
  <c r="AO853"/>
  <c r="AP853"/>
  <c r="AQ853"/>
  <c r="AR853"/>
  <c r="AT853"/>
  <c r="AU853"/>
  <c r="AV853"/>
  <c r="AW853"/>
  <c r="AY853"/>
  <c r="AZ853"/>
  <c r="H853"/>
  <c r="I846"/>
  <c r="K846"/>
  <c r="L846"/>
  <c r="N846"/>
  <c r="O846"/>
  <c r="Q846"/>
  <c r="R846"/>
  <c r="T846"/>
  <c r="U846"/>
  <c r="W846"/>
  <c r="X846"/>
  <c r="Z846"/>
  <c r="AA846"/>
  <c r="AB846"/>
  <c r="AC846"/>
  <c r="AE846"/>
  <c r="AF846"/>
  <c r="AG846"/>
  <c r="AH846"/>
  <c r="AJ846"/>
  <c r="AK846"/>
  <c r="AL846"/>
  <c r="AM846"/>
  <c r="AO846"/>
  <c r="AP846"/>
  <c r="AQ846"/>
  <c r="AR846"/>
  <c r="AT846"/>
  <c r="AU846"/>
  <c r="AV846"/>
  <c r="AW846"/>
  <c r="AY846"/>
  <c r="AZ846"/>
  <c r="H846"/>
  <c r="I839"/>
  <c r="K839"/>
  <c r="L839"/>
  <c r="N839"/>
  <c r="O839"/>
  <c r="Q839"/>
  <c r="R839"/>
  <c r="T839"/>
  <c r="U839"/>
  <c r="W839"/>
  <c r="X839"/>
  <c r="Z839"/>
  <c r="AA839"/>
  <c r="AB839"/>
  <c r="AC839"/>
  <c r="AE839"/>
  <c r="AF839"/>
  <c r="AG839"/>
  <c r="AH839"/>
  <c r="AJ839"/>
  <c r="AK839"/>
  <c r="AL839"/>
  <c r="AM839"/>
  <c r="AO839"/>
  <c r="AP839"/>
  <c r="AQ839"/>
  <c r="AR839"/>
  <c r="AT839"/>
  <c r="AU839"/>
  <c r="AV839"/>
  <c r="AW839"/>
  <c r="AY839"/>
  <c r="AZ839"/>
  <c r="H839"/>
  <c r="I832"/>
  <c r="K832"/>
  <c r="L832"/>
  <c r="N832"/>
  <c r="O832"/>
  <c r="Q832"/>
  <c r="R832"/>
  <c r="T832"/>
  <c r="U832"/>
  <c r="W832"/>
  <c r="X832"/>
  <c r="Z832"/>
  <c r="AA832"/>
  <c r="AB832"/>
  <c r="AC832"/>
  <c r="AE832"/>
  <c r="AF832"/>
  <c r="AG832"/>
  <c r="AH832"/>
  <c r="AJ832"/>
  <c r="AK832"/>
  <c r="AL832"/>
  <c r="AM832"/>
  <c r="AO832"/>
  <c r="AP832"/>
  <c r="AQ832"/>
  <c r="AR832"/>
  <c r="AT832"/>
  <c r="AU832"/>
  <c r="AV832"/>
  <c r="AW832"/>
  <c r="AY832"/>
  <c r="AZ832"/>
  <c r="H832"/>
  <c r="I825"/>
  <c r="K825"/>
  <c r="L825"/>
  <c r="N825"/>
  <c r="O825"/>
  <c r="Q825"/>
  <c r="R825"/>
  <c r="T825"/>
  <c r="U825"/>
  <c r="W825"/>
  <c r="X825"/>
  <c r="Z825"/>
  <c r="AA825"/>
  <c r="AB825"/>
  <c r="AC825"/>
  <c r="AE825"/>
  <c r="AF825"/>
  <c r="AG825"/>
  <c r="AH825"/>
  <c r="AJ825"/>
  <c r="AK825"/>
  <c r="AL825"/>
  <c r="AM825"/>
  <c r="AO825"/>
  <c r="AP825"/>
  <c r="AQ825"/>
  <c r="AR825"/>
  <c r="AT825"/>
  <c r="AU825"/>
  <c r="AV825"/>
  <c r="AW825"/>
  <c r="AX825"/>
  <c r="AY825"/>
  <c r="AZ825"/>
  <c r="H825"/>
  <c r="I818"/>
  <c r="K818"/>
  <c r="L818"/>
  <c r="N818"/>
  <c r="O818"/>
  <c r="Q818"/>
  <c r="R818"/>
  <c r="S818"/>
  <c r="T818"/>
  <c r="U818"/>
  <c r="W818"/>
  <c r="X818"/>
  <c r="Z818"/>
  <c r="AA818"/>
  <c r="AB818"/>
  <c r="AC818"/>
  <c r="AE818"/>
  <c r="AF818"/>
  <c r="AG818"/>
  <c r="AH818"/>
  <c r="AJ818"/>
  <c r="AK818"/>
  <c r="AL818"/>
  <c r="AM818"/>
  <c r="AO818"/>
  <c r="AP818"/>
  <c r="AQ818"/>
  <c r="AR818"/>
  <c r="AT818"/>
  <c r="AU818"/>
  <c r="AV818"/>
  <c r="AW818"/>
  <c r="AY818"/>
  <c r="AZ818"/>
  <c r="H818"/>
  <c r="F880"/>
  <c r="E880"/>
  <c r="F879"/>
  <c r="E879"/>
  <c r="F878"/>
  <c r="E878"/>
  <c r="F877"/>
  <c r="E877"/>
  <c r="F876"/>
  <c r="E876"/>
  <c r="F875"/>
  <c r="E875"/>
  <c r="F873"/>
  <c r="E873"/>
  <c r="F872"/>
  <c r="E872"/>
  <c r="E871"/>
  <c r="F870"/>
  <c r="E870"/>
  <c r="F869"/>
  <c r="E869"/>
  <c r="F868"/>
  <c r="E868"/>
  <c r="F866"/>
  <c r="E866"/>
  <c r="F865"/>
  <c r="E865"/>
  <c r="F864"/>
  <c r="E864"/>
  <c r="F863"/>
  <c r="E863"/>
  <c r="F862"/>
  <c r="E862"/>
  <c r="F861"/>
  <c r="E861"/>
  <c r="F859"/>
  <c r="E859"/>
  <c r="F858"/>
  <c r="E858"/>
  <c r="F857"/>
  <c r="E857"/>
  <c r="F856"/>
  <c r="E856"/>
  <c r="F855"/>
  <c r="E855"/>
  <c r="F854"/>
  <c r="E854"/>
  <c r="F852"/>
  <c r="E852"/>
  <c r="F851"/>
  <c r="E851"/>
  <c r="F850"/>
  <c r="E850"/>
  <c r="F849"/>
  <c r="E849"/>
  <c r="F848"/>
  <c r="E848"/>
  <c r="F847"/>
  <c r="E847"/>
  <c r="F845"/>
  <c r="E845"/>
  <c r="F844"/>
  <c r="E844"/>
  <c r="F843"/>
  <c r="E843"/>
  <c r="F842"/>
  <c r="E842"/>
  <c r="F841"/>
  <c r="E841"/>
  <c r="F840"/>
  <c r="E840"/>
  <c r="H997"/>
  <c r="I997"/>
  <c r="J997"/>
  <c r="H682"/>
  <c r="E682" s="1"/>
  <c r="L796"/>
  <c r="M796"/>
  <c r="N796"/>
  <c r="O796"/>
  <c r="P796"/>
  <c r="Q796"/>
  <c r="R796"/>
  <c r="S796"/>
  <c r="T796"/>
  <c r="U796"/>
  <c r="V796"/>
  <c r="W796"/>
  <c r="X796"/>
  <c r="Y796"/>
  <c r="Z796"/>
  <c r="AA796"/>
  <c r="AB796"/>
  <c r="AC796"/>
  <c r="AD796"/>
  <c r="AE796"/>
  <c r="AF796"/>
  <c r="AG796"/>
  <c r="AH796"/>
  <c r="AI796"/>
  <c r="AJ796"/>
  <c r="AK796"/>
  <c r="AL796"/>
  <c r="AM796"/>
  <c r="AN796"/>
  <c r="AO796"/>
  <c r="AP796"/>
  <c r="AQ796"/>
  <c r="AR796"/>
  <c r="AS796"/>
  <c r="AT796"/>
  <c r="AU796"/>
  <c r="AV796"/>
  <c r="AW796"/>
  <c r="AX796"/>
  <c r="AY796"/>
  <c r="AZ796"/>
  <c r="O719"/>
  <c r="Q719"/>
  <c r="R719"/>
  <c r="T719"/>
  <c r="U719"/>
  <c r="W719"/>
  <c r="X719"/>
  <c r="Z719"/>
  <c r="AA719"/>
  <c r="AB719"/>
  <c r="AC719"/>
  <c r="AE719"/>
  <c r="AF719"/>
  <c r="AG719"/>
  <c r="AH719"/>
  <c r="AJ719"/>
  <c r="AK719"/>
  <c r="AL719"/>
  <c r="AM719"/>
  <c r="AO719"/>
  <c r="AP719"/>
  <c r="AQ719"/>
  <c r="AR719"/>
  <c r="AT719"/>
  <c r="AU719"/>
  <c r="AV719"/>
  <c r="AW719"/>
  <c r="AY719"/>
  <c r="AZ719"/>
  <c r="N719"/>
  <c r="O712"/>
  <c r="Q712"/>
  <c r="R712"/>
  <c r="T712"/>
  <c r="U712"/>
  <c r="W712"/>
  <c r="X712"/>
  <c r="Z712"/>
  <c r="AA712"/>
  <c r="AB712"/>
  <c r="AC712"/>
  <c r="AE712"/>
  <c r="AF712"/>
  <c r="AG712"/>
  <c r="AH712"/>
  <c r="AJ712"/>
  <c r="AK712"/>
  <c r="AL712"/>
  <c r="AM712"/>
  <c r="AO712"/>
  <c r="AP712"/>
  <c r="AQ712"/>
  <c r="AR712"/>
  <c r="AT712"/>
  <c r="AU712"/>
  <c r="AV712"/>
  <c r="AW712"/>
  <c r="AX712"/>
  <c r="AY712"/>
  <c r="AZ712"/>
  <c r="N712"/>
  <c r="L705"/>
  <c r="N705"/>
  <c r="O705"/>
  <c r="Q705"/>
  <c r="R705"/>
  <c r="T705"/>
  <c r="U705"/>
  <c r="W705"/>
  <c r="X705"/>
  <c r="Z705"/>
  <c r="AA705"/>
  <c r="AB705"/>
  <c r="AC705"/>
  <c r="AE705"/>
  <c r="AF705"/>
  <c r="AG705"/>
  <c r="AH705"/>
  <c r="AJ705"/>
  <c r="AK705"/>
  <c r="AL705"/>
  <c r="AM705"/>
  <c r="AO705"/>
  <c r="AP705"/>
  <c r="AQ705"/>
  <c r="AR705"/>
  <c r="AT705"/>
  <c r="AU705"/>
  <c r="AV705"/>
  <c r="AW705"/>
  <c r="AY705"/>
  <c r="AZ705"/>
  <c r="K705"/>
  <c r="L698"/>
  <c r="N698"/>
  <c r="O698"/>
  <c r="Q698"/>
  <c r="R698"/>
  <c r="T698"/>
  <c r="U698"/>
  <c r="W698"/>
  <c r="X698"/>
  <c r="Z698"/>
  <c r="AA698"/>
  <c r="AB698"/>
  <c r="AC698"/>
  <c r="AE698"/>
  <c r="AF698"/>
  <c r="AG698"/>
  <c r="AH698"/>
  <c r="AJ698"/>
  <c r="AK698"/>
  <c r="AL698"/>
  <c r="AM698"/>
  <c r="AO698"/>
  <c r="AP698"/>
  <c r="AQ698"/>
  <c r="AR698"/>
  <c r="AT698"/>
  <c r="AU698"/>
  <c r="AV698"/>
  <c r="AW698"/>
  <c r="AY698"/>
  <c r="AZ698"/>
  <c r="K698"/>
  <c r="L691"/>
  <c r="N691"/>
  <c r="O691"/>
  <c r="Q691"/>
  <c r="R691"/>
  <c r="T691"/>
  <c r="U691"/>
  <c r="W691"/>
  <c r="X691"/>
  <c r="Z691"/>
  <c r="AA691"/>
  <c r="AB691"/>
  <c r="AC691"/>
  <c r="AE691"/>
  <c r="AF691"/>
  <c r="AG691"/>
  <c r="AH691"/>
  <c r="AJ691"/>
  <c r="AK691"/>
  <c r="AL691"/>
  <c r="AM691"/>
  <c r="AO691"/>
  <c r="AP691"/>
  <c r="AQ691"/>
  <c r="AR691"/>
  <c r="AT691"/>
  <c r="AU691"/>
  <c r="AV691"/>
  <c r="AW691"/>
  <c r="AZ691"/>
  <c r="K691"/>
  <c r="E692"/>
  <c r="L684"/>
  <c r="N684"/>
  <c r="O684"/>
  <c r="Q684"/>
  <c r="R684"/>
  <c r="T684"/>
  <c r="U684"/>
  <c r="W684"/>
  <c r="X684"/>
  <c r="Z684"/>
  <c r="AA684"/>
  <c r="AB684"/>
  <c r="AC684"/>
  <c r="AE684"/>
  <c r="AF684"/>
  <c r="AG684"/>
  <c r="AH684"/>
  <c r="AJ684"/>
  <c r="AK684"/>
  <c r="AL684"/>
  <c r="AM684"/>
  <c r="AO684"/>
  <c r="AP684"/>
  <c r="AQ684"/>
  <c r="AR684"/>
  <c r="AT684"/>
  <c r="AU684"/>
  <c r="AV684"/>
  <c r="AW684"/>
  <c r="AY684"/>
  <c r="K684"/>
  <c r="E796" l="1"/>
  <c r="G726"/>
  <c r="E1038"/>
  <c r="E1097"/>
  <c r="K994"/>
  <c r="K11" s="1"/>
  <c r="K26" s="1"/>
  <c r="E987"/>
  <c r="E1039"/>
  <c r="G1039" s="1"/>
  <c r="L677"/>
  <c r="AT677"/>
  <c r="T677"/>
  <c r="AU30"/>
  <c r="F853"/>
  <c r="F874"/>
  <c r="F1038"/>
  <c r="E874"/>
  <c r="E846"/>
  <c r="E860"/>
  <c r="E1002"/>
  <c r="G1005"/>
  <c r="G1016"/>
  <c r="AY1037"/>
  <c r="E1030"/>
  <c r="H1037"/>
  <c r="F867"/>
  <c r="F846"/>
  <c r="H995"/>
  <c r="H12" s="1"/>
  <c r="H27" s="1"/>
  <c r="T996"/>
  <c r="T13" s="1"/>
  <c r="T28" s="1"/>
  <c r="Q996"/>
  <c r="Q13" s="1"/>
  <c r="Q28" s="1"/>
  <c r="I995"/>
  <c r="I12" s="1"/>
  <c r="I27" s="1"/>
  <c r="M995"/>
  <c r="M12" s="1"/>
  <c r="AG995"/>
  <c r="AG12" s="1"/>
  <c r="AG27" s="1"/>
  <c r="AK995"/>
  <c r="AK12" s="1"/>
  <c r="AK27" s="1"/>
  <c r="AS995"/>
  <c r="AS12" s="1"/>
  <c r="AS27" s="1"/>
  <c r="AW995"/>
  <c r="AW12" s="1"/>
  <c r="AW27" s="1"/>
  <c r="BA995"/>
  <c r="BA12" s="1"/>
  <c r="BA27" s="1"/>
  <c r="AW996"/>
  <c r="AW13" s="1"/>
  <c r="AW28" s="1"/>
  <c r="AD994"/>
  <c r="AD11" s="1"/>
  <c r="AD26" s="1"/>
  <c r="AX994"/>
  <c r="AX11" s="1"/>
  <c r="AX26" s="1"/>
  <c r="R995"/>
  <c r="R12" s="1"/>
  <c r="R27" s="1"/>
  <c r="V995"/>
  <c r="V12" s="1"/>
  <c r="V27" s="1"/>
  <c r="AD995"/>
  <c r="AD12" s="1"/>
  <c r="AD27" s="1"/>
  <c r="AH995"/>
  <c r="AH12" s="1"/>
  <c r="AH27" s="1"/>
  <c r="AP995"/>
  <c r="AP12" s="1"/>
  <c r="AP27" s="1"/>
  <c r="AX995"/>
  <c r="AX12" s="1"/>
  <c r="AX27" s="1"/>
  <c r="J996"/>
  <c r="J13" s="1"/>
  <c r="P996"/>
  <c r="P13" s="1"/>
  <c r="P28" s="1"/>
  <c r="Z996"/>
  <c r="Z13" s="1"/>
  <c r="Z28" s="1"/>
  <c r="AH996"/>
  <c r="AH13" s="1"/>
  <c r="AH28" s="1"/>
  <c r="AZ996"/>
  <c r="AZ13" s="1"/>
  <c r="AZ28" s="1"/>
  <c r="L994"/>
  <c r="L11" s="1"/>
  <c r="L26" s="1"/>
  <c r="L996"/>
  <c r="L13" s="1"/>
  <c r="L28" s="1"/>
  <c r="S995"/>
  <c r="S12" s="1"/>
  <c r="S27" s="1"/>
  <c r="AE995"/>
  <c r="AE12" s="1"/>
  <c r="AE27" s="1"/>
  <c r="M996"/>
  <c r="M13" s="1"/>
  <c r="M28" s="1"/>
  <c r="AK996"/>
  <c r="AK13" s="1"/>
  <c r="AK28" s="1"/>
  <c r="AQ996"/>
  <c r="AQ13" s="1"/>
  <c r="AQ28" s="1"/>
  <c r="AU996"/>
  <c r="AU13" s="1"/>
  <c r="AU28" s="1"/>
  <c r="BA996"/>
  <c r="BA13" s="1"/>
  <c r="BA28" s="1"/>
  <c r="V994"/>
  <c r="V11" s="1"/>
  <c r="V26" s="1"/>
  <c r="AN994"/>
  <c r="AN11" s="1"/>
  <c r="AN26" s="1"/>
  <c r="J995"/>
  <c r="J12" s="1"/>
  <c r="J27" s="1"/>
  <c r="P995"/>
  <c r="P12" s="1"/>
  <c r="P27" s="1"/>
  <c r="X995"/>
  <c r="X12" s="1"/>
  <c r="X27" s="1"/>
  <c r="AF995"/>
  <c r="AF12" s="1"/>
  <c r="AF27" s="1"/>
  <c r="AN995"/>
  <c r="AN12" s="1"/>
  <c r="AN27" s="1"/>
  <c r="AR995"/>
  <c r="AR12" s="1"/>
  <c r="AR27" s="1"/>
  <c r="AZ995"/>
  <c r="AZ12" s="1"/>
  <c r="AZ27" s="1"/>
  <c r="N996"/>
  <c r="N13" s="1"/>
  <c r="N28" s="1"/>
  <c r="AT996"/>
  <c r="AT13" s="1"/>
  <c r="I994"/>
  <c r="I11" s="1"/>
  <c r="I26" s="1"/>
  <c r="AY996"/>
  <c r="AY13" s="1"/>
  <c r="AY28" s="1"/>
  <c r="N11"/>
  <c r="N26" s="1"/>
  <c r="N986"/>
  <c r="N993" s="1"/>
  <c r="J11"/>
  <c r="J26" s="1"/>
  <c r="J986"/>
  <c r="P11"/>
  <c r="P26" s="1"/>
  <c r="P986"/>
  <c r="P993" s="1"/>
  <c r="E988"/>
  <c r="F839"/>
  <c r="F860"/>
  <c r="F988"/>
  <c r="E839"/>
  <c r="E853"/>
  <c r="E867"/>
  <c r="G867" s="1"/>
  <c r="E238"/>
  <c r="E670" s="1"/>
  <c r="AO12"/>
  <c r="AO27" s="1"/>
  <c r="Q12"/>
  <c r="Q27" s="1"/>
  <c r="K15"/>
  <c r="K30" s="1"/>
  <c r="S15"/>
  <c r="S30" s="1"/>
  <c r="AA15"/>
  <c r="AA30" s="1"/>
  <c r="AI15"/>
  <c r="AI30" s="1"/>
  <c r="AQ15"/>
  <c r="AQ30" s="1"/>
  <c r="L15"/>
  <c r="L30" s="1"/>
  <c r="T15"/>
  <c r="T30" s="1"/>
  <c r="AB15"/>
  <c r="AB30" s="1"/>
  <c r="AJ15"/>
  <c r="AJ30" s="1"/>
  <c r="AR15"/>
  <c r="AR30" s="1"/>
  <c r="AZ15"/>
  <c r="AZ30" s="1"/>
  <c r="M15"/>
  <c r="M30" s="1"/>
  <c r="U15"/>
  <c r="U30" s="1"/>
  <c r="AC15"/>
  <c r="AC30" s="1"/>
  <c r="AK15"/>
  <c r="AK30" s="1"/>
  <c r="AS15"/>
  <c r="AS30" s="1"/>
  <c r="R15"/>
  <c r="R30" s="1"/>
  <c r="Z15"/>
  <c r="Z30" s="1"/>
  <c r="AH15"/>
  <c r="AH30" s="1"/>
  <c r="AP15"/>
  <c r="AP30" s="1"/>
  <c r="K12"/>
  <c r="K27" s="1"/>
  <c r="O15"/>
  <c r="O30" s="1"/>
  <c r="W15"/>
  <c r="W30" s="1"/>
  <c r="AE15"/>
  <c r="AE30" s="1"/>
  <c r="AM15"/>
  <c r="AM30" s="1"/>
  <c r="AY15"/>
  <c r="AY30" s="1"/>
  <c r="P15"/>
  <c r="P30" s="1"/>
  <c r="X15"/>
  <c r="X30" s="1"/>
  <c r="AF15"/>
  <c r="AF30" s="1"/>
  <c r="AN15"/>
  <c r="AN30" s="1"/>
  <c r="AV15"/>
  <c r="AV30" s="1"/>
  <c r="Q15"/>
  <c r="Q30" s="1"/>
  <c r="Y15"/>
  <c r="Y30" s="1"/>
  <c r="AG15"/>
  <c r="AG30" s="1"/>
  <c r="AO15"/>
  <c r="AO30" s="1"/>
  <c r="AW15"/>
  <c r="AW30" s="1"/>
  <c r="N15"/>
  <c r="N30" s="1"/>
  <c r="V15"/>
  <c r="V30" s="1"/>
  <c r="AD15"/>
  <c r="AD30" s="1"/>
  <c r="AL15"/>
  <c r="AL30" s="1"/>
  <c r="AT30"/>
  <c r="AJ13"/>
  <c r="AJ28" s="1"/>
  <c r="X13"/>
  <c r="X28" s="1"/>
  <c r="R13"/>
  <c r="R28" s="1"/>
  <c r="O12"/>
  <c r="O27" s="1"/>
  <c r="U12"/>
  <c r="U27" s="1"/>
  <c r="W12"/>
  <c r="W27" s="1"/>
  <c r="Y12"/>
  <c r="Y27" s="1"/>
  <c r="AA12"/>
  <c r="AA27" s="1"/>
  <c r="AC12"/>
  <c r="AC27" s="1"/>
  <c r="AI12"/>
  <c r="AI27" s="1"/>
  <c r="AM12"/>
  <c r="AM27" s="1"/>
  <c r="AQ12"/>
  <c r="AQ27" s="1"/>
  <c r="AU12"/>
  <c r="AU27" s="1"/>
  <c r="AY12"/>
  <c r="AY27" s="1"/>
  <c r="O13"/>
  <c r="O28" s="1"/>
  <c r="S13"/>
  <c r="S28" s="1"/>
  <c r="U13"/>
  <c r="U28" s="1"/>
  <c r="Y13"/>
  <c r="Y28" s="1"/>
  <c r="AA13"/>
  <c r="AA28" s="1"/>
  <c r="AC13"/>
  <c r="AC28" s="1"/>
  <c r="AG13"/>
  <c r="AG28" s="1"/>
  <c r="AI13"/>
  <c r="AI28" s="1"/>
  <c r="AM13"/>
  <c r="AM28" s="1"/>
  <c r="AX15"/>
  <c r="AX30" s="1"/>
  <c r="AL13"/>
  <c r="AL28" s="1"/>
  <c r="AP13"/>
  <c r="AP28" s="1"/>
  <c r="AV13"/>
  <c r="AV28" s="1"/>
  <c r="W13"/>
  <c r="W28" s="1"/>
  <c r="AO13"/>
  <c r="AO28" s="1"/>
  <c r="AS13"/>
  <c r="AS28" s="1"/>
  <c r="AB13"/>
  <c r="AB28" s="1"/>
  <c r="AF13"/>
  <c r="AF28" s="1"/>
  <c r="AR13"/>
  <c r="AR28" s="1"/>
  <c r="T1096"/>
  <c r="T12"/>
  <c r="T27" s="1"/>
  <c r="AB1096"/>
  <c r="AB12"/>
  <c r="AB27" s="1"/>
  <c r="AL1096"/>
  <c r="AL12"/>
  <c r="AL27" s="1"/>
  <c r="AV1096"/>
  <c r="AV12"/>
  <c r="AV27" s="1"/>
  <c r="E1100"/>
  <c r="N1096"/>
  <c r="N12"/>
  <c r="N27" s="1"/>
  <c r="Z1096"/>
  <c r="Z12"/>
  <c r="Z27" s="1"/>
  <c r="AJ1096"/>
  <c r="AJ12"/>
  <c r="AJ27" s="1"/>
  <c r="AT1096"/>
  <c r="AT12"/>
  <c r="AT27" s="1"/>
  <c r="E1099"/>
  <c r="F1099"/>
  <c r="AE13"/>
  <c r="AE28" s="1"/>
  <c r="V986"/>
  <c r="V993" s="1"/>
  <c r="AX986"/>
  <c r="AX993" s="1"/>
  <c r="M986"/>
  <c r="M993" s="1"/>
  <c r="Y986"/>
  <c r="Y993" s="1"/>
  <c r="AS986"/>
  <c r="AS993" s="1"/>
  <c r="AD986"/>
  <c r="AD993" s="1"/>
  <c r="AN986"/>
  <c r="AN993" s="1"/>
  <c r="S986"/>
  <c r="S993" s="1"/>
  <c r="AI986"/>
  <c r="AI993" s="1"/>
  <c r="BA11"/>
  <c r="BA26" s="1"/>
  <c r="BA986"/>
  <c r="BA993" s="1"/>
  <c r="I986"/>
  <c r="AU677"/>
  <c r="F807"/>
  <c r="K13"/>
  <c r="K28" s="1"/>
  <c r="K986"/>
  <c r="H989"/>
  <c r="H986" s="1"/>
  <c r="AJ986"/>
  <c r="AJ993" s="1"/>
  <c r="G1032"/>
  <c r="E1098"/>
  <c r="G1004"/>
  <c r="F684"/>
  <c r="AO670"/>
  <c r="Q29"/>
  <c r="Y29"/>
  <c r="AG29"/>
  <c r="AO29"/>
  <c r="AW29"/>
  <c r="V29"/>
  <c r="AD29"/>
  <c r="AL29"/>
  <c r="AT29"/>
  <c r="O29"/>
  <c r="W29"/>
  <c r="AE29"/>
  <c r="AM29"/>
  <c r="AU29"/>
  <c r="L29"/>
  <c r="T29"/>
  <c r="AB29"/>
  <c r="AJ29"/>
  <c r="AR29"/>
  <c r="AZ29"/>
  <c r="R29"/>
  <c r="M29"/>
  <c r="U29"/>
  <c r="AC29"/>
  <c r="AK29"/>
  <c r="AS29"/>
  <c r="N29"/>
  <c r="AH29"/>
  <c r="AP29"/>
  <c r="AX29"/>
  <c r="K29"/>
  <c r="S29"/>
  <c r="AI29"/>
  <c r="AQ29"/>
  <c r="AY29"/>
  <c r="P29"/>
  <c r="X29"/>
  <c r="AF29"/>
  <c r="AN29"/>
  <c r="AV29"/>
  <c r="E680"/>
  <c r="G680" s="1"/>
  <c r="E679"/>
  <c r="G679" s="1"/>
  <c r="G881"/>
  <c r="I796"/>
  <c r="K670"/>
  <c r="G42"/>
  <c r="I681"/>
  <c r="G849"/>
  <c r="G863"/>
  <c r="X986"/>
  <c r="X993" s="1"/>
  <c r="AH986"/>
  <c r="AH993" s="1"/>
  <c r="AT986"/>
  <c r="AT993" s="1"/>
  <c r="W986"/>
  <c r="W993" s="1"/>
  <c r="AG986"/>
  <c r="AG993" s="1"/>
  <c r="AG11"/>
  <c r="AQ986"/>
  <c r="AQ993" s="1"/>
  <c r="N677"/>
  <c r="H998"/>
  <c r="J999"/>
  <c r="J16" s="1"/>
  <c r="J31" s="1"/>
  <c r="J998"/>
  <c r="I682"/>
  <c r="H681"/>
  <c r="E681" s="1"/>
  <c r="Z986"/>
  <c r="Z993" s="1"/>
  <c r="AL986"/>
  <c r="AL993" s="1"/>
  <c r="AV986"/>
  <c r="AV993" s="1"/>
  <c r="O986"/>
  <c r="O993" s="1"/>
  <c r="AA986"/>
  <c r="AA993" s="1"/>
  <c r="AK986"/>
  <c r="AK993" s="1"/>
  <c r="AU986"/>
  <c r="AU993" s="1"/>
  <c r="I683"/>
  <c r="G842"/>
  <c r="G856"/>
  <c r="G870"/>
  <c r="R986"/>
  <c r="R993" s="1"/>
  <c r="AB986"/>
  <c r="AB993" s="1"/>
  <c r="AP986"/>
  <c r="AP993" s="1"/>
  <c r="AZ986"/>
  <c r="AZ993" s="1"/>
  <c r="Q986"/>
  <c r="Q993" s="1"/>
  <c r="AC986"/>
  <c r="AC993" s="1"/>
  <c r="AM986"/>
  <c r="AM993" s="1"/>
  <c r="AW986"/>
  <c r="AW993" s="1"/>
  <c r="F989"/>
  <c r="I13"/>
  <c r="I998"/>
  <c r="H683"/>
  <c r="E683" s="1"/>
  <c r="T986"/>
  <c r="T993" s="1"/>
  <c r="AF986"/>
  <c r="AF993" s="1"/>
  <c r="AR986"/>
  <c r="AR993" s="1"/>
  <c r="U986"/>
  <c r="U993" s="1"/>
  <c r="AE986"/>
  <c r="AE993" s="1"/>
  <c r="AE11"/>
  <c r="AO986"/>
  <c r="AY986"/>
  <c r="AY11"/>
  <c r="I999"/>
  <c r="I16" s="1"/>
  <c r="I31" s="1"/>
  <c r="H999"/>
  <c r="H16" s="1"/>
  <c r="H31" s="1"/>
  <c r="G91"/>
  <c r="G63"/>
  <c r="G77"/>
  <c r="G84"/>
  <c r="G877"/>
  <c r="G1040"/>
  <c r="G1033"/>
  <c r="G1009"/>
  <c r="E691"/>
  <c r="F672"/>
  <c r="G672" s="1"/>
  <c r="G240"/>
  <c r="G70"/>
  <c r="G56"/>
  <c r="F987"/>
  <c r="F1002"/>
  <c r="F35"/>
  <c r="E35"/>
  <c r="F49"/>
  <c r="J796"/>
  <c r="H1096"/>
  <c r="F805"/>
  <c r="L986"/>
  <c r="E805"/>
  <c r="AO804"/>
  <c r="AQ804"/>
  <c r="AU804"/>
  <c r="AW804"/>
  <c r="AY804"/>
  <c r="F238"/>
  <c r="F670" s="1"/>
  <c r="F1096"/>
  <c r="L804"/>
  <c r="R804"/>
  <c r="T804"/>
  <c r="X804"/>
  <c r="Z804"/>
  <c r="AB804"/>
  <c r="AF804"/>
  <c r="AH804"/>
  <c r="AL804"/>
  <c r="AP804"/>
  <c r="AR804"/>
  <c r="AT804"/>
  <c r="AV804"/>
  <c r="AZ804"/>
  <c r="O804"/>
  <c r="Q804"/>
  <c r="U804"/>
  <c r="W804"/>
  <c r="AA804"/>
  <c r="AC804"/>
  <c r="AE804"/>
  <c r="AG804"/>
  <c r="AK804"/>
  <c r="AM804"/>
  <c r="H994"/>
  <c r="H11" s="1"/>
  <c r="E684"/>
  <c r="AZ1037"/>
  <c r="F1037" s="1"/>
  <c r="F1030"/>
  <c r="E807"/>
  <c r="N804"/>
  <c r="E798"/>
  <c r="G853" l="1"/>
  <c r="G860"/>
  <c r="G846"/>
  <c r="G874"/>
  <c r="G839"/>
  <c r="E986"/>
  <c r="E993" s="1"/>
  <c r="G18"/>
  <c r="E1096"/>
  <c r="K993"/>
  <c r="E1037"/>
  <c r="G1037" s="1"/>
  <c r="AT10"/>
  <c r="I993"/>
  <c r="E989"/>
  <c r="G989" s="1"/>
  <c r="AY993"/>
  <c r="G807"/>
  <c r="M27"/>
  <c r="L12"/>
  <c r="F12" s="1"/>
  <c r="I15"/>
  <c r="AW11"/>
  <c r="AW26" s="1"/>
  <c r="AM11"/>
  <c r="AM26" s="1"/>
  <c r="AC11"/>
  <c r="AC26" s="1"/>
  <c r="AZ11"/>
  <c r="AZ26" s="1"/>
  <c r="AP11"/>
  <c r="AP26" s="1"/>
  <c r="AB11"/>
  <c r="AB26" s="1"/>
  <c r="R11"/>
  <c r="R26" s="1"/>
  <c r="AU11"/>
  <c r="AU26" s="1"/>
  <c r="AK11"/>
  <c r="AK26" s="1"/>
  <c r="AA11"/>
  <c r="AA26" s="1"/>
  <c r="O11"/>
  <c r="O26" s="1"/>
  <c r="AV11"/>
  <c r="AV26" s="1"/>
  <c r="AL11"/>
  <c r="AL26" s="1"/>
  <c r="Z11"/>
  <c r="Z26" s="1"/>
  <c r="H15"/>
  <c r="H30" s="1"/>
  <c r="AI11"/>
  <c r="AI26" s="1"/>
  <c r="S11"/>
  <c r="S26" s="1"/>
  <c r="AN13"/>
  <c r="AN28" s="1"/>
  <c r="AD13"/>
  <c r="AD28" s="1"/>
  <c r="AS11"/>
  <c r="AS26" s="1"/>
  <c r="Y11"/>
  <c r="Y26" s="1"/>
  <c r="M11"/>
  <c r="M26" s="1"/>
  <c r="AX13"/>
  <c r="AX28" s="1"/>
  <c r="V13"/>
  <c r="V28" s="1"/>
  <c r="AY26"/>
  <c r="AE26"/>
  <c r="U11"/>
  <c r="U26" s="1"/>
  <c r="AR11"/>
  <c r="AR26" s="1"/>
  <c r="AF11"/>
  <c r="AF26" s="1"/>
  <c r="T11"/>
  <c r="T26" s="1"/>
  <c r="J15"/>
  <c r="J30" s="1"/>
  <c r="AG26"/>
  <c r="AT26"/>
  <c r="AH11"/>
  <c r="AH26" s="1"/>
  <c r="X11"/>
  <c r="X26" s="1"/>
  <c r="AJ11"/>
  <c r="AJ26" s="1"/>
  <c r="AQ11"/>
  <c r="AQ26" s="1"/>
  <c r="W11"/>
  <c r="W26" s="1"/>
  <c r="AO11"/>
  <c r="AO26" s="1"/>
  <c r="Q11"/>
  <c r="Q26" s="1"/>
  <c r="AO993"/>
  <c r="J29"/>
  <c r="F13"/>
  <c r="F14"/>
  <c r="E12"/>
  <c r="AT28"/>
  <c r="AA29"/>
  <c r="Z29"/>
  <c r="H26"/>
  <c r="H677"/>
  <c r="E677" s="1"/>
  <c r="I677"/>
  <c r="F677" s="1"/>
  <c r="F683"/>
  <c r="G1030"/>
  <c r="G1002"/>
  <c r="G684"/>
  <c r="J993"/>
  <c r="G49"/>
  <c r="G35"/>
  <c r="E995"/>
  <c r="F986"/>
  <c r="L993"/>
  <c r="E804"/>
  <c r="F804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F827"/>
  <c r="E827"/>
  <c r="F826"/>
  <c r="E826"/>
  <c r="F825"/>
  <c r="E825"/>
  <c r="F824"/>
  <c r="E824"/>
  <c r="F823"/>
  <c r="E823"/>
  <c r="F822"/>
  <c r="E822"/>
  <c r="F821"/>
  <c r="F820"/>
  <c r="E820"/>
  <c r="F819"/>
  <c r="E819"/>
  <c r="F818"/>
  <c r="E818"/>
  <c r="F815"/>
  <c r="E815"/>
  <c r="F802"/>
  <c r="E802"/>
  <c r="F801"/>
  <c r="E801"/>
  <c r="F800"/>
  <c r="E800"/>
  <c r="F799"/>
  <c r="F996" s="1"/>
  <c r="E799"/>
  <c r="F798"/>
  <c r="F797"/>
  <c r="E797"/>
  <c r="F796"/>
  <c r="G796" s="1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F692"/>
  <c r="F691"/>
  <c r="G691" s="1"/>
  <c r="F690"/>
  <c r="E690"/>
  <c r="E689"/>
  <c r="E688"/>
  <c r="E687"/>
  <c r="G687" s="1"/>
  <c r="E686"/>
  <c r="G686" s="1"/>
  <c r="E685"/>
  <c r="E290"/>
  <c r="F288"/>
  <c r="F289"/>
  <c r="F290"/>
  <c r="F291"/>
  <c r="F292"/>
  <c r="F293"/>
  <c r="F287"/>
  <c r="F281"/>
  <c r="F282"/>
  <c r="F283"/>
  <c r="F284"/>
  <c r="F285"/>
  <c r="F286"/>
  <c r="F280"/>
  <c r="F274"/>
  <c r="F275"/>
  <c r="F276"/>
  <c r="F277"/>
  <c r="F278"/>
  <c r="F279"/>
  <c r="F273"/>
  <c r="F267"/>
  <c r="F268"/>
  <c r="F269"/>
  <c r="F270"/>
  <c r="F271"/>
  <c r="F272"/>
  <c r="F266"/>
  <c r="E260"/>
  <c r="F260"/>
  <c r="E261"/>
  <c r="F261"/>
  <c r="E262"/>
  <c r="F262"/>
  <c r="E263"/>
  <c r="F263"/>
  <c r="E264"/>
  <c r="F264"/>
  <c r="E265"/>
  <c r="F265"/>
  <c r="F259"/>
  <c r="F253"/>
  <c r="F254"/>
  <c r="F255"/>
  <c r="F256"/>
  <c r="F257"/>
  <c r="F252"/>
  <c r="E246"/>
  <c r="F246"/>
  <c r="E247"/>
  <c r="F247"/>
  <c r="E248"/>
  <c r="F248"/>
  <c r="E249"/>
  <c r="F249"/>
  <c r="E250"/>
  <c r="F250"/>
  <c r="E251"/>
  <c r="F251"/>
  <c r="F245"/>
  <c r="E253"/>
  <c r="E254"/>
  <c r="E255"/>
  <c r="E256"/>
  <c r="E257"/>
  <c r="E267"/>
  <c r="E268"/>
  <c r="E269"/>
  <c r="E270"/>
  <c r="E271"/>
  <c r="E272"/>
  <c r="E274"/>
  <c r="E275"/>
  <c r="E276"/>
  <c r="E277"/>
  <c r="E278"/>
  <c r="E279"/>
  <c r="E281"/>
  <c r="E282"/>
  <c r="E283"/>
  <c r="E284"/>
  <c r="E285"/>
  <c r="E286"/>
  <c r="E288"/>
  <c r="E289"/>
  <c r="E291"/>
  <c r="E292"/>
  <c r="E293"/>
  <c r="E280"/>
  <c r="E273"/>
  <c r="E266"/>
  <c r="E259"/>
  <c r="I30" l="1"/>
  <c r="F15"/>
  <c r="L27"/>
  <c r="F11"/>
  <c r="E11"/>
  <c r="G290"/>
  <c r="G712"/>
  <c r="I29"/>
  <c r="I28"/>
  <c r="G715"/>
  <c r="G818"/>
  <c r="G821"/>
  <c r="G677"/>
  <c r="G247"/>
  <c r="G248"/>
  <c r="G832"/>
  <c r="G825"/>
  <c r="G828"/>
  <c r="E997"/>
  <c r="E999"/>
  <c r="F999"/>
  <c r="E998"/>
  <c r="G259"/>
  <c r="F998"/>
  <c r="G835"/>
  <c r="F997"/>
  <c r="G722"/>
  <c r="G705"/>
  <c r="G708"/>
  <c r="G698"/>
  <c r="G701"/>
  <c r="F994"/>
  <c r="E994"/>
  <c r="G255"/>
  <c r="G262"/>
  <c r="G261"/>
  <c r="G266"/>
  <c r="G269"/>
  <c r="G275"/>
  <c r="G280"/>
  <c r="G283"/>
  <c r="G289"/>
  <c r="G693"/>
  <c r="G694"/>
  <c r="G719"/>
  <c r="G721"/>
  <c r="G254"/>
  <c r="G268"/>
  <c r="G273"/>
  <c r="G276"/>
  <c r="G282"/>
  <c r="G799"/>
  <c r="F993"/>
  <c r="F995"/>
  <c r="G995" s="1"/>
  <c r="G804"/>
  <c r="G986"/>
  <c r="E252"/>
  <c r="G252" s="1"/>
  <c r="E245"/>
  <c r="G245" s="1"/>
  <c r="E287"/>
  <c r="G287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997" i="13" l="1"/>
  <c r="E15"/>
  <c r="E30" s="1"/>
  <c r="E16"/>
  <c r="E31" s="1"/>
  <c r="F27"/>
  <c r="F28"/>
  <c r="F29"/>
  <c r="F30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25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811" i="13"/>
  <c r="F10" l="1"/>
  <c r="F25" s="1"/>
  <c r="W25"/>
  <c r="Y10"/>
  <c r="Y25" s="1"/>
  <c r="K25"/>
  <c r="L25"/>
  <c r="M10"/>
  <c r="M25" s="1"/>
  <c r="F812"/>
  <c r="AZ811"/>
  <c r="AY811"/>
  <c r="AW811"/>
  <c r="AV811"/>
  <c r="AU811"/>
  <c r="AT811"/>
  <c r="AR811"/>
  <c r="AQ811"/>
  <c r="AP811"/>
  <c r="AO811"/>
  <c r="AM811"/>
  <c r="AL811"/>
  <c r="AK811"/>
  <c r="AJ811"/>
  <c r="AH811"/>
  <c r="AG811"/>
  <c r="AF811"/>
  <c r="AE811"/>
  <c r="AC811"/>
  <c r="AB811"/>
  <c r="AA811"/>
  <c r="Z811"/>
  <c r="X811"/>
  <c r="W811"/>
  <c r="U811"/>
  <c r="T811"/>
  <c r="R811"/>
  <c r="Q811"/>
  <c r="O811"/>
  <c r="N811"/>
  <c r="L811"/>
  <c r="K811"/>
  <c r="F817"/>
  <c r="E817"/>
  <c r="F816"/>
  <c r="E816"/>
  <c r="F814"/>
  <c r="F813"/>
  <c r="E813" l="1"/>
  <c r="F811"/>
  <c r="E812" l="1"/>
  <c r="E26" l="1"/>
  <c r="E814"/>
  <c r="G814" s="1"/>
  <c r="H811"/>
  <c r="E811" s="1"/>
  <c r="G811" s="1"/>
  <c r="H673" l="1"/>
  <c r="H996" s="1"/>
  <c r="E241"/>
  <c r="G670" l="1"/>
  <c r="E673"/>
  <c r="G241"/>
  <c r="H993"/>
  <c r="H13"/>
  <c r="H10" s="1"/>
  <c r="E10" l="1"/>
  <c r="E25" s="1"/>
  <c r="G673"/>
  <c r="E996"/>
  <c r="G996" s="1"/>
  <c r="J28"/>
  <c r="E13"/>
  <c r="G238"/>
  <c r="G993"/>
  <c r="H28" l="1"/>
  <c r="G13"/>
  <c r="E28"/>
  <c r="G28" s="1"/>
  <c r="H25" l="1"/>
  <c r="J10"/>
  <c r="J25" s="1"/>
  <c r="G10"/>
  <c r="G25"/>
</calcChain>
</file>

<file path=xl/sharedStrings.xml><?xml version="1.0" encoding="utf-8"?>
<sst xmlns="http://schemas.openxmlformats.org/spreadsheetml/2006/main" count="2588" uniqueCount="740">
  <si>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</si>
  <si>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</si>
  <si>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</si>
  <si>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</si>
  <si>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</si>
  <si>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</si>
  <si>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</si>
  <si>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</si>
  <si>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</si>
  <si>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</si>
  <si>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</si>
  <si>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</si>
  <si>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</si>
  <si>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</si>
  <si>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</si>
  <si>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</si>
  <si>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</si>
  <si>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</si>
  <si>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</si>
  <si>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</si>
  <si>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</si>
  <si>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</si>
  <si>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</si>
  <si>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</si>
  <si>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</si>
  <si>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</si>
  <si>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</si>
  <si>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</si>
  <si>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</si>
  <si>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</si>
  <si>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</si>
  <si>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</si>
  <si>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</si>
  <si>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</si>
  <si>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</si>
  <si>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</si>
  <si>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</si>
  <si>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</si>
  <si>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</si>
  <si>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</si>
  <si>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</si>
  <si>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</si>
  <si>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</si>
  <si>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</si>
  <si>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</si>
  <si>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</si>
  <si>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</si>
  <si>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</si>
  <si>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</si>
  <si>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</si>
  <si>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</si>
  <si>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</si>
  <si>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</si>
  <si>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</si>
  <si>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</si>
  <si>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</si>
  <si>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</si>
  <si>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</si>
  <si>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</si>
  <si>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</si>
  <si>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</si>
  <si>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</si>
  <si>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</si>
  <si>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</si>
  <si>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</si>
  <si>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</si>
  <si>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</si>
  <si>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</si>
  <si>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</si>
  <si>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</si>
  <si>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</si>
  <si>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</si>
  <si>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</si>
  <si>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</si>
  <si>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</si>
  <si>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</si>
  <si>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</si>
  <si>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</si>
  <si>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</si>
  <si>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</si>
  <si>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</si>
  <si>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</si>
  <si>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</si>
  <si>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</si>
  <si>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</si>
  <si>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</si>
  <si>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</si>
  <si>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</si>
  <si>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</si>
  <si>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</si>
  <si>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</si>
  <si>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</si>
  <si>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</si>
  <si>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</si>
  <si>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</si>
  <si>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</si>
  <si>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</si>
  <si>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</si>
  <si>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</si>
  <si>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</si>
  <si>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</si>
  <si>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</si>
  <si>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</si>
  <si>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</si>
  <si>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</si>
  <si>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</si>
  <si>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</si>
  <si>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</si>
  <si>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</si>
  <si>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</si>
  <si>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</si>
  <si>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</si>
  <si>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</si>
  <si>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</si>
  <si>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</si>
  <si>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</si>
  <si>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</si>
  <si>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</si>
  <si>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</si>
  <si>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</si>
  <si>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</si>
  <si>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</si>
  <si>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</si>
  <si>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</si>
  <si>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</si>
  <si>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</si>
  <si>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</si>
  <si>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</si>
  <si>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</si>
  <si>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</si>
  <si>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</si>
  <si>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</si>
  <si>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</si>
  <si>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</si>
  <si>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</si>
  <si>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</si>
  <si>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</si>
  <si>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</si>
  <si>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</si>
  <si>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</si>
  <si>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</si>
  <si>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</si>
  <si>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</si>
  <si>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</si>
  <si>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</si>
  <si>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</si>
  <si>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</si>
  <si>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</si>
  <si>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</si>
  <si>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</si>
  <si>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</si>
  <si>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</si>
  <si>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</si>
  <si>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</si>
  <si>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</si>
  <si>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</si>
  <si>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</si>
  <si>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</si>
  <si>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</si>
  <si>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</si>
  <si>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</si>
  <si>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</si>
  <si>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</si>
  <si>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</si>
  <si>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</si>
  <si>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</si>
  <si>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</si>
  <si>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</si>
  <si>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</si>
  <si>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</si>
  <si>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</si>
  <si>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</si>
  <si>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</si>
  <si>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</si>
  <si>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</si>
  <si>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</si>
  <si>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</si>
  <si>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</si>
  <si>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</si>
  <si>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</si>
  <si>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</si>
  <si>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</si>
  <si>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</si>
  <si>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</si>
  <si>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</si>
  <si>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</si>
  <si>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</si>
  <si>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</si>
  <si>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</si>
  <si>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</si>
  <si>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</si>
  <si>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</si>
  <si>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</si>
  <si>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</si>
  <si>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</si>
  <si>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</si>
  <si>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</si>
  <si>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</si>
  <si>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</si>
  <si>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</si>
  <si>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</si>
  <si>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</si>
  <si>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</si>
  <si>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</si>
  <si>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</si>
  <si>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</si>
  <si>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</si>
  <si>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</si>
  <si>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</si>
  <si>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</si>
  <si>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</si>
  <si>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</si>
  <si>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</si>
  <si>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</si>
  <si>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</si>
  <si>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</si>
  <si>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</si>
  <si>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</si>
  <si>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</si>
  <si>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</si>
  <si>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</si>
  <si>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</si>
  <si>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</si>
  <si>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</si>
  <si>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</si>
  <si>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</si>
  <si>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</si>
  <si>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</si>
  <si>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</si>
  <si>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</si>
  <si>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</si>
  <si>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</si>
  <si>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</si>
  <si>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</si>
  <si>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</si>
  <si>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</si>
  <si>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</si>
  <si>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</si>
  <si>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</si>
  <si>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</si>
  <si>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</si>
  <si>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</si>
  <si>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</si>
  <si>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</si>
  <si>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</si>
  <si>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</si>
  <si>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</si>
  <si>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</si>
  <si>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</si>
  <si>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</si>
  <si>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</si>
  <si>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</si>
  <si>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</si>
  <si>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</si>
  <si>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</si>
  <si>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</si>
  <si>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</si>
  <si>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</si>
  <si>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</si>
  <si>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</si>
  <si>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</si>
  <si>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</si>
  <si>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</si>
  <si>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</si>
  <si>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</si>
  <si>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</si>
  <si>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</si>
  <si>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</si>
  <si>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</si>
  <si>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</si>
  <si>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</si>
  <si>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</si>
  <si>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</si>
  <si>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</si>
  <si>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</si>
  <si>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</si>
  <si>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</si>
  <si>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</si>
  <si>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</si>
  <si>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</si>
  <si>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</si>
  <si>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</si>
  <si>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</si>
  <si>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</si>
  <si>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</si>
  <si>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</si>
  <si>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</si>
  <si>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</si>
  <si>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</si>
  <si>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</si>
  <si>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</si>
  <si>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</si>
  <si>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</si>
  <si>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</si>
  <si>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</si>
  <si>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Техническое обслуживание дизель-генераторной станции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</si>
  <si>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</si>
  <si>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</si>
  <si>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</si>
  <si>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</si>
  <si>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</si>
  <si>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</si>
  <si>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</si>
  <si>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</si>
  <si>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</si>
  <si>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</si>
  <si>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</si>
  <si>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</si>
  <si>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</si>
  <si>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</si>
  <si>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</si>
  <si>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</si>
  <si>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</si>
  <si>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</si>
  <si>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</si>
  <si>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</si>
  <si>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</si>
  <si>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</si>
  <si>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</si>
  <si>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</si>
  <si>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</si>
  <si>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</si>
  <si>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</si>
  <si>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</si>
  <si>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</si>
  <si>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</si>
  <si>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</si>
  <si>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</si>
  <si>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</si>
  <si>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</si>
  <si>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</si>
  <si>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</si>
  <si>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</si>
  <si>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</si>
  <si>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</si>
  <si>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 xml:space="preserve">Итого по мероприятию 1.3. </t>
  </si>
  <si>
    <t>3.1.1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</si>
  <si>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</si>
  <si>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</si>
  <si>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</si>
  <si>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</si>
  <si>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</si>
  <si>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</si>
  <si>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</si>
  <si>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</si>
  <si>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</si>
  <si>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</si>
  <si>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</si>
  <si>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</si>
  <si>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</si>
  <si>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</si>
  <si>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</si>
  <si>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</si>
  <si>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</si>
  <si>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</si>
  <si>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</si>
  <si>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</si>
  <si>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</si>
  <si>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</si>
  <si>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</si>
  <si>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</si>
  <si>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</si>
  <si>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</si>
  <si>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</si>
  <si>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</si>
  <si>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</si>
  <si>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</si>
  <si>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</si>
  <si>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</si>
  <si>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</si>
  <si>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</si>
  <si>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</si>
  <si>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</si>
  <si>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</si>
  <si>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</si>
  <si>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</si>
  <si>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</si>
  <si>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</si>
  <si>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</si>
  <si>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</si>
  <si>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</si>
  <si>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</si>
  <si>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</si>
  <si>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</si>
  <si>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</si>
  <si>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</si>
  <si>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</si>
  <si>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</si>
  <si>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</si>
  <si>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</si>
  <si>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</si>
  <si>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</si>
  <si>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</si>
  <si>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</si>
  <si>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</si>
  <si>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</si>
  <si>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</si>
  <si>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</si>
  <si>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</si>
  <si>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</si>
  <si>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</si>
  <si>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</si>
  <si>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</si>
  <si>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</si>
  <si>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Планируемый объем работ по направлениям расходов</t>
  </si>
  <si>
    <t>х</t>
  </si>
  <si>
    <t>непосредственный 2.1.1-2.1.7; конечный 1.1.1-1.1.6.</t>
  </si>
  <si>
    <t>1.4.2</t>
  </si>
  <si>
    <t>1.1.10</t>
  </si>
  <si>
    <t xml:space="preserve">с. Варьеган Газопровод </t>
  </si>
  <si>
    <t>1.1.11</t>
  </si>
  <si>
    <t>1.1.12</t>
  </si>
  <si>
    <t>1.1.13</t>
  </si>
  <si>
    <t>Итого по мероприятию 1.1</t>
  </si>
  <si>
    <t>1.1.14</t>
  </si>
  <si>
    <t>1.1.15</t>
  </si>
  <si>
    <t>п.Аган Сети тепловодоснабжения и канализации по ул.Советская</t>
  </si>
  <si>
    <t>1.1.16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</si>
  <si>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</si>
  <si>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</si>
  <si>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</si>
  <si>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</si>
  <si>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</si>
  <si>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</si>
  <si>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</si>
  <si>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</si>
  <si>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</si>
  <si>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</si>
  <si>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</si>
  <si>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</si>
  <si>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</si>
  <si>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</si>
  <si>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</si>
  <si>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</si>
  <si>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</si>
  <si>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</si>
  <si>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5.1</t>
  </si>
  <si>
    <t>Итого по мероприятию  5.1</t>
  </si>
  <si>
    <t>Итого по подпрограмме 5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</si>
  <si>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</si>
  <si>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</si>
  <si>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</si>
  <si>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</si>
  <si>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</si>
  <si>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</si>
  <si>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</si>
  <si>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</si>
  <si>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</si>
  <si>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</si>
  <si>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</si>
  <si>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</si>
  <si>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</si>
  <si>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t>1.2.21</t>
  </si>
  <si>
    <t>1.2.22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</si>
  <si>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</si>
  <si>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</si>
  <si>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t>1.2.23</t>
  </si>
  <si>
    <t>1.1.17</t>
  </si>
  <si>
    <t>4.1.4</t>
  </si>
  <si>
    <t>1.1.18</t>
  </si>
  <si>
    <t>1.1.19</t>
  </si>
  <si>
    <t>1.2.24</t>
  </si>
  <si>
    <t>-</t>
  </si>
  <si>
    <t>1.2.25</t>
  </si>
  <si>
    <t>1.2.26</t>
  </si>
  <si>
    <t>1.3.7</t>
  </si>
  <si>
    <t>1.3.8</t>
  </si>
  <si>
    <t>4.1.5</t>
  </si>
  <si>
    <t>1.Показатели непосредственных результатов</t>
  </si>
  <si>
    <t>Исполнитель:</t>
  </si>
  <si>
    <t xml:space="preserve">Исполняющий обязанности начальника отдела ЖКХ, энергетики и строительства администрации района         ____________________(М.Ю. Канышева) </t>
  </si>
  <si>
    <t>Специалист -эксперт отдела ЖКХ, энергетики и строительства администрации района В.Ф. Гарипов, 8 (3466) 49-87-41;   Главный специалист отдела ЖКХ, энергетики и строительства администрации района А.С. Бумина, 8 (3466) 49-86-13</t>
  </si>
  <si>
    <t>Значение показателя на 2017год</t>
  </si>
  <si>
    <t>Замена ветхих сетей тепловодоснабжения</t>
  </si>
  <si>
    <t>1.4.3</t>
  </si>
  <si>
    <t>Прочие мероприятия по подготовке объектов жилищно-коммунального хозяйства и социальной сферы района к работе в осенне-зимний период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</si>
  <si>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1,2тыс.руб</t>
    </r>
    <r>
      <rPr>
        <sz val="14"/>
        <color theme="1"/>
        <rFont val="Times New Roman"/>
        <family val="1"/>
        <charset val="204"/>
      </rPr>
      <t xml:space="preserve">., освоено 0,0тыс. руб.; </t>
    </r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</si>
  <si>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поселений района.</t>
  </si>
  <si>
    <t>Цель 3"Повышение уровня благоустройства территории муниципального образования Нижневартовский район"</t>
  </si>
  <si>
    <t>Задача 3. "Повышение уровня благоустройства дворовых территорий муниципального образования Нижневартовский район</t>
  </si>
  <si>
    <t>1.2.27</t>
  </si>
  <si>
    <t xml:space="preserve"> п.Аган Капитальный ремонт артезианской скважины</t>
  </si>
  <si>
    <t>Новоаганск</t>
  </si>
  <si>
    <t>аган</t>
  </si>
  <si>
    <t>большетархово</t>
  </si>
  <si>
    <t>вата</t>
  </si>
  <si>
    <t>ваховск</t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</si>
  <si>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82,5тыс.руб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0,0 тыс. руб.; </t>
    </r>
  </si>
  <si>
    <t>1.4.4</t>
  </si>
  <si>
    <t>Резерв на развитие жилищно-коммунального комплекса найона</t>
  </si>
  <si>
    <t>Итого по мероприятию 1.4</t>
  </si>
  <si>
    <t>1.2.2</t>
  </si>
  <si>
    <t>1.4.5</t>
  </si>
  <si>
    <t>Субсидии на погашение кредиторской задолженности (нефть)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</si>
  <si>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</si>
  <si>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</si>
  <si>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</si>
  <si>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</si>
  <si>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</si>
  <si>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</si>
  <si>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</si>
  <si>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</si>
  <si>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</si>
  <si>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</si>
  <si>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</si>
  <si>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п.Аган Наружный газопровод (Лукойл ЗС)</t>
  </si>
  <si>
    <t>с. Ваховск Газопровод (корректировка ПИР)</t>
  </si>
  <si>
    <t>с. Аган Газовая котельная (корректировка ПСД)</t>
  </si>
  <si>
    <t>п. Ваховск Газовая котельная</t>
  </si>
  <si>
    <t xml:space="preserve">Газовая котельная с. Варьеган </t>
  </si>
  <si>
    <t>Дожимная насосная станция между котельной "Центральная" и котельной "Техснаб" по ул. Транспортная в пгт.Новоаганск (ПИР)</t>
  </si>
  <si>
    <t>Дожимная насосная станция в с.п. Ваховск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</si>
  <si>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гп. Новоаганск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</si>
  <si>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Аган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</si>
  <si>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Покур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</si>
  <si>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д. Вата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</si>
  <si>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Зайцева Речка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</si>
  <si>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Ларьяк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</si>
  <si>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в сп. Ваховск</t>
  </si>
  <si>
    <t>Ремонт внутриквартальных сетей ТВС по ул.70 лет Октября от ТК-19 до ул.70 лет Октября д.17 в пгт.Новоаганск Нижневартовского района</t>
  </si>
  <si>
    <t>Ремонт магистральной и внутриквартальных сетей ТВС ул.Губкина, ул.Новая, ул.Озерная, от ТК-5 до ТК-24 в пгт. Новоаганск Нижневартовского района</t>
  </si>
  <si>
    <t>Ремонт магистральных и внутриквартальных  сетей водоотведения  по ул. Новая до КНС-200 в пгт. Новоаганск Нижневартовского  района</t>
  </si>
  <si>
    <t>Ремонт внутриквартальных сетей ТВС от ТК-52 ввод в многоквартирный жилой д. Мелик-Карамова д.15  пгт. Новоаганск Нижневартовского района</t>
  </si>
  <si>
    <t>Ремонт сетей ТВС по ул.Набережная д.12-ул.Набережная д.28  в пгт. Новоаганск Нижневартовский район</t>
  </si>
  <si>
    <t>Ремонт внутриквартальных сетей ТВС  от ТК-30 до ввода в здание музея по ул. Айвасада Мэру д.20 с. Варьеган  Нижневартовского района</t>
  </si>
  <si>
    <t>Ремонт внутриквартальных сетей ТВС от ТК-42 до пер. Магистральный д.1 с. Варьеган Нижневартовского района</t>
  </si>
  <si>
    <t>Ремонт внутриквартальных сетей ТВС ул.Набережная-подземный переход с. Варьеган  Нижневартовского района</t>
  </si>
  <si>
    <t>Замена внутриквартальных сетей ТВС от ТК-8 ул.Ягельная 21  "Сельский дом культуры" до ТК-9 ул.Ягельная 1  с. Варъеган Нижневаровского района</t>
  </si>
  <si>
    <t>Ремонт внутриквартальных сетей ТВС по ул.Ягельная от ТК-15 до улюЯгельная д.17 МБДОУ "ВДСКВ " Олененок"  с. Варьеган  Нижневартовского района</t>
  </si>
  <si>
    <t>Ремонт сетей  ТВС котельная  - ВОК "Импульс" в с. Охтеурье Нижневартовского района</t>
  </si>
  <si>
    <t>Ремонт сетей ТВС ул. Новая, 6 - ул. Новая, 8 в с. Охтеурье Нижневартовского района</t>
  </si>
  <si>
    <t>Ремонт сетей  ТВС ул Белорусская   в с. Покур Нижневартовского района</t>
  </si>
  <si>
    <t>Ремонт сетей  ТВС ул Таежная - Котельная в с. Ваховск  Нижневартовского района</t>
  </si>
  <si>
    <t>Ремонт сетей ТВС по ул. Кербунова,ул.Коперативная,ул.Октябрьская, 18-19 в с. Ларьяк Нижневартовского района</t>
  </si>
  <si>
    <t>Ремонт сетей ТВС от Почты до ФАП в с. Большетархово Нижневартовского района</t>
  </si>
  <si>
    <t>Ремонт сетей ТВС от Бани- ул. Подгорная в с. Большетархово Нижневартовского района</t>
  </si>
  <si>
    <t>Ремонт сетей водоснабжения ул. Лесная- ул. Школьная в с. Большетархово Нижневартовского района</t>
  </si>
  <si>
    <t>Ремонт сетей ТВС ул. Новая-ул. Набережная КДЦ с. БольшетарховоНижневартовского района</t>
  </si>
  <si>
    <t>Ремонт сетей ТВС ул. Набережная,28-ул. Набережная,35 в с.Большетархово Нижневартовского района</t>
  </si>
  <si>
    <t xml:space="preserve">Замена 3х насосов первого контура котельной "Центральная" в пгт. Новоаганск </t>
  </si>
  <si>
    <t>Установка КНС в пгт.Новоаганск</t>
  </si>
  <si>
    <t>Замена котла  ВК-21 в котельной №3  с.п. Ваховск</t>
  </si>
  <si>
    <t>Ремонт  КОС с.п.Покур (восстановление нарушения целостности и герметичности  колодца-гасителя, оголовка канализационного коллектора)</t>
  </si>
  <si>
    <t>Установка приборов учета нефти на котельной №1,2,3 с.п. Ваховск, с. Большетархово,с. Покур, с. Ларьяк</t>
  </si>
  <si>
    <t>Замена сетевого насоса котельной с.п. Зайцева Речка</t>
  </si>
  <si>
    <t>Ликвидация РВС на площадке склада ГСМ ул.Осипенко д.52 в с.п.Ларьяк</t>
  </si>
  <si>
    <t>Замена сетевых насосов (с частотными преобразователями) на котельных с.п. Ваховск</t>
  </si>
  <si>
    <t>г. Нижневартовск Административное здание по ул.Ленина, д.6 (ремонт наружных сетей ТВС)</t>
  </si>
  <si>
    <t>Капитальный ремонт котла на газовой котельной с.Охтеурье</t>
  </si>
  <si>
    <t>Подпрограмма  2 «Обеспечение равных прав потребителей на получение энергетических ресурсов»</t>
  </si>
  <si>
    <t>2.1</t>
  </si>
  <si>
    <t>Мероприятие 2.1.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</si>
  <si>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2.1.1</t>
  </si>
  <si>
    <t>Итого по мероприятию 2.1</t>
  </si>
  <si>
    <t>Подпрограмма  3«Повышение энергоэффективности в отраслях экономики»</t>
  </si>
  <si>
    <t>Мероприятие 3.1. Создание условий для повышения энергетической эффективности в отраслях экономики</t>
  </si>
  <si>
    <t>3.1.3</t>
  </si>
  <si>
    <t>Итого по мероприятию  3.1</t>
  </si>
  <si>
    <t>Итого по подпрограмме 3</t>
  </si>
  <si>
    <t>Подпрограмма  4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</si>
  <si>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4.1</t>
  </si>
  <si>
    <t xml:space="preserve">Мероприятие 4.1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</si>
  <si>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4.1</t>
  </si>
  <si>
    <t>Основное мероприятие 5.1. Создание условий для формирования комфортной городской среды</t>
  </si>
  <si>
    <t>Начальник отдела ЖКХ, энергетики и строительства администрации района  __________________________ (М.Ю. Канышева)</t>
  </si>
  <si>
    <t>5.1.1</t>
  </si>
  <si>
    <t>5.1.2.</t>
  </si>
  <si>
    <t>5.1.3</t>
  </si>
  <si>
    <t>5.1.4</t>
  </si>
  <si>
    <t>5.1.6</t>
  </si>
  <si>
    <t>5.1.7</t>
  </si>
  <si>
    <t>5.1.8</t>
  </si>
  <si>
    <t>5.1.9</t>
  </si>
  <si>
    <t>5.1.10</t>
  </si>
  <si>
    <t>5.1.11</t>
  </si>
  <si>
    <t>5.1.5.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</si>
  <si>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</si>
  <si>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</si>
  <si>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</si>
  <si>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</si>
  <si>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</si>
  <si>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</si>
  <si>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</si>
  <si>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</si>
  <si>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</si>
  <si>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</si>
  <si>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</si>
  <si>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Межбюджетные трансферты администрации городским и сельским поселениям района на создание условий для формирования комфортной городской среды</t>
  </si>
  <si>
    <t>Благоустройство дворовой территории по ул. Новая, д15, с. Большетархово</t>
  </si>
  <si>
    <t>Благоустройство дворовой территории по ул. Школьная, д.2, пгт. Излучинск</t>
  </si>
  <si>
    <t>Благоустройство дворовой территории по ул. Набережная, д. 1, пгт. Излучинск</t>
  </si>
  <si>
    <t>Устройство освещения сквера по ул. Энергетиков в пгт. Излучинск (благоустройство общественной терриории)</t>
  </si>
  <si>
    <t>Благоустройстройство дворовой территории по ул. 70 лет Октября д.1,2, 3 пгт. Новоаганск</t>
  </si>
  <si>
    <t>Благоустройстройство дворовой территории по ул. Кербунова, д. 11, с. Ларьяк</t>
  </si>
  <si>
    <t xml:space="preserve">Благоустройстройство дворовой территории по ул. Мирюгина, д. 14, с. Ларьяк </t>
  </si>
  <si>
    <t>Устройство воркаута по ул. Дружбы, с. Корлики</t>
  </si>
  <si>
    <t>Устройство  спортивной универсальной площадки по ул. Победы с. Корлики</t>
  </si>
  <si>
    <t xml:space="preserve">Благоустройстройство дворовой территории по ул. Зеленая, 8, Школьная 7, 9 в п. Ваховск </t>
  </si>
  <si>
    <t>Благоустройстройство дворовой территории по  ул. Летная, 18, 24, 26 с. Охтеурье</t>
  </si>
  <si>
    <t>Благоустройство сквера по ул. Центральная, 9 с.Охтеурье</t>
  </si>
  <si>
    <t>Благоустройство детской площадки по ул. Школьная 2 с.Охтеурье</t>
  </si>
  <si>
    <t>Благоустройство дворовой территории многоквартирного дома по ул.Леспромхозная, д.2, п.Зайцева Речка</t>
  </si>
  <si>
    <t>Благоустройство территории Памятника Героям гражданской войны по 
ул. Центральная, 89, с.Покур</t>
  </si>
  <si>
    <t>Благоустройство дворовых территорий многоквартирных домов  по ул.Новая д.4, д.6, д.8, ул. Школьная 2, 4 и ул. Лесная 17 с.Вата</t>
  </si>
  <si>
    <t>Обустройство беседки по ул.Береговая, с.Вата</t>
  </si>
  <si>
    <t>Благоустройство территории  по ул. Центральная ул.Кедровая, , с. Вата</t>
  </si>
  <si>
    <t>Благоустройство территории Монумента Славы, с.Аган</t>
  </si>
  <si>
    <t>Благоустройство дворовой территории по ул.Рыбников д.2, д.4, с.Аган</t>
  </si>
  <si>
    <t>Благоустройство дворовой территории по ул. Школьная д.6, д.8, с.Аган</t>
  </si>
  <si>
    <t>Значение показателя на 2018од</t>
  </si>
  <si>
    <t>план
на 2018год</t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</si>
  <si>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31,5 тыс. руб</t>
    </r>
    <r>
      <rPr>
        <sz val="14"/>
        <color theme="1"/>
        <rFont val="Times New Roman"/>
        <family val="1"/>
        <charset val="204"/>
      </rPr>
      <t>.;</t>
    </r>
  </si>
  <si>
    <t xml:space="preserve"> по объекту «с. Аган Газовая котельная (ПАО «Лукойл»)»,  план на сумму 3,1 тыс. руб.,  освоено 0,0 тыс.руб;</t>
  </si>
  <si>
    <t>1.2.39</t>
  </si>
  <si>
    <t>1.2.40</t>
  </si>
  <si>
    <t>1.2.41</t>
  </si>
  <si>
    <t>1.2.42</t>
  </si>
  <si>
    <t>1.2.49</t>
  </si>
  <si>
    <t>1.2.50</t>
  </si>
  <si>
    <t>1.2.51</t>
  </si>
  <si>
    <t>1.2.52</t>
  </si>
  <si>
    <t>пгт.Излучинск Замена участка трубопровода водоснабжения от ПГ-10 до ВК 15-3(ул.Школьная ,4)</t>
  </si>
  <si>
    <t>пгт.Излучинск Замена участка трубопровода водоснабжения от ПГ-32 до жилых домов по ул.Таежная 1,3,5</t>
  </si>
  <si>
    <t>пгт.Излучинск Замена участка трубопровода водоснабжения от ПГ-43 до ЦТП-47 (в районе ДС"Югра")</t>
  </si>
  <si>
    <t>пгт.Излучинск Замена участка трубопровода  водоснабжения в декарбонизаторной на ВОС</t>
  </si>
  <si>
    <t>пгт.Излучинск Замена водовода от камеры ВК 6-9 до ЦТП-2(ул.Строителей, 1)</t>
  </si>
  <si>
    <t>пгт.Излучинск Замена трубопровода холодного водоснабжения от ВВК-8 до ПГ-9 (от ул.Энергетиков, 1 до ул.Энергетиков, 5а)</t>
  </si>
  <si>
    <t>пгт.Излучинск Замена участка трубопровода тепловой сети 2 микрорайона между жилыми домами по ул.Таежной, 1, 3, 5</t>
  </si>
  <si>
    <t>пгт.Излучинск Замена участка тепловой сети от камеры 47 УТ-7 до жилого дома по ул.Строителей, 10 d57*3,5мм в ППУ изоляции</t>
  </si>
  <si>
    <t xml:space="preserve">пгт.Излучинск Замена квартальной тепловой сети от ЦТП-47 на участке от 47 УТ-11-пер. Молодежный, д.5 d 57*3,5мм, d76*4 в ППУ изоляции </t>
  </si>
  <si>
    <t>пгт.Излучинск Монтаж кожуха из оцинкованной стали на трубопроводах d273мм, d426мм по утеплению ППУ</t>
  </si>
  <si>
    <t>Итого по подпрограмме 2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</si>
  <si>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2018–2025 годы и на период до 2030 года» </t>
  </si>
  <si>
    <t xml:space="preserve">Модернизация водоочистных комплексов  с. Ларьяк </t>
  </si>
  <si>
    <t xml:space="preserve">Модернизация водоочистного комплекса с. Охтеурье      </t>
  </si>
  <si>
    <t>Ремонт сетей ТВС в районе административного здания по ул.60 лет Октября, д.14 (Литер Б) г. Нижневартовск</t>
  </si>
  <si>
    <t>Замена трубопроводов и приборов системы отопления в административном здании по ул.Индустриальная,д.16 г.Нижневартовск</t>
  </si>
  <si>
    <t>Ремонт санузлов в административном здании по ул.Индустриальная,д.16 г.Нижневартовск</t>
  </si>
  <si>
    <t>Замена котла в котельной с.п. Ларьяк</t>
  </si>
  <si>
    <t>Подпрограмма 1 Создание условий для обеспечения качественными коммунальными услугами: Планируется в 2018 году:</t>
  </si>
  <si>
    <r>
      <t xml:space="preserve">Подпрограмма 2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</si>
  <si>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Подпрограмма  3 «Повышение энергоэффективности в отраслях экономики». Проводятся мероприятия в области энергосбережения.</t>
  </si>
  <si>
    <t xml:space="preserve">Подпрограмма 5. Формирование комфортной городской среды </t>
  </si>
  <si>
    <t>Подпрограмма 5. «Формирование комфортной городской среды»</t>
  </si>
  <si>
    <t>Дожимная насосная станция в с.п.Ваховск (ПИР), план 576,7 тыс. руб.,  освоение 0,0 тыс. руб.</t>
  </si>
  <si>
    <t>Утепление левого крыла административного здания по ул.Таежная, д.19 г.Нижневартовск (кабинеты 112, 113, 114 и кафе)</t>
  </si>
  <si>
    <t>2.4. Целевые показатели по повышению уровня благоустройства придомовых территорий многоквартирных домов</t>
  </si>
  <si>
    <t>2.4.1.</t>
  </si>
  <si>
    <t>2.4.2.</t>
  </si>
  <si>
    <t>Количество благоустроенных дворовых территорий многоквартирных домов, ед.</t>
  </si>
  <si>
    <t>Количество благоустроенных мест общего пользования, ед.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</si>
  <si>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2018–2025 годы и на период до 2030 года» </t>
    </r>
  </si>
  <si>
    <t>Доля систем коммунальной инфраструктуры и иных объектов коммунального хозяйства государственных и муниципальных предприятий, осуществляющих неэффективное управление, переданных частным операторам на основе концессионных соглашений в соответствии с графиками, актуализированными на основании проведенного анализа эффективности управления, %</t>
  </si>
  <si>
    <t>2.3.17.</t>
  </si>
  <si>
    <t>район</t>
  </si>
  <si>
    <t>5.1.23</t>
  </si>
  <si>
    <t>5.1.24</t>
  </si>
  <si>
    <t>5.1.25</t>
  </si>
  <si>
    <t>5.1.26</t>
  </si>
  <si>
    <t>5.1.27</t>
  </si>
  <si>
    <t>5.1.28</t>
  </si>
  <si>
    <t xml:space="preserve"> Устройство детской игровой площадки пер.Строителей д.1, г.п.Излучинск</t>
  </si>
  <si>
    <t>Устройство детской игровой площадки пер.Строителей д.2, г.п.Излучинск</t>
  </si>
  <si>
    <t>Благоустройство дворовой территории по ул.Мира д.7-12 (устройство дворовых проездов, лавочки и урны)</t>
  </si>
  <si>
    <t>Установка детской игровой площадки по ул. Титова 18а с.Ларьяк</t>
  </si>
  <si>
    <t>Благоустройство дворовой территории по ул. Зеленая 10, 10а, 10б (детская площадка, лавочки, урны) в п.Ваховск</t>
  </si>
  <si>
    <t>Благоустройство дворовой территории по ул. Школьная 2(детская площадка, лавочки, урны)а п.Ваховск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</si>
  <si>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3475,0тыс.руб</t>
    </r>
    <r>
      <rPr>
        <sz val="14"/>
        <color theme="1"/>
        <rFont val="Times New Roman"/>
        <family val="1"/>
        <charset val="204"/>
      </rPr>
      <t xml:space="preserve">., освоено </t>
    </r>
    <r>
      <rPr>
        <b/>
        <sz val="14"/>
        <color theme="1"/>
        <rFont val="Times New Roman"/>
        <family val="1"/>
        <charset val="204"/>
      </rPr>
      <t>2 650,5</t>
    </r>
    <r>
      <rPr>
        <sz val="14"/>
        <color theme="1"/>
        <rFont val="Times New Roman"/>
        <family val="1"/>
        <charset val="204"/>
      </rPr>
      <t xml:space="preserve"> тыс. руб.; </t>
    </r>
  </si>
  <si>
    <t>Дожимная насосная станция между котельной "Центральная" и котельной "Техснаб" по ул.Транспортная в пгт.Новоаганск (ПИР), план 550,0 тыс. руб.,  освоение 35,6тыс. руб.</t>
  </si>
  <si>
    <t>Услуги по предоставлению статистической информации</t>
  </si>
  <si>
    <t>Благоустройство с.п. Вата: Установка ограждения и памятного знака первого захоронения в д.Вата</t>
  </si>
  <si>
    <t>Благоустройство с.п. Ларьяк: Снос жилых помещений, признанных непригодными для проживания и нежилых помещений, длительное время невостребованных</t>
  </si>
  <si>
    <t>Утепление стен, примыкающих к пристрою кафе административного здания по ул.Таежная, 19 г.Нижневартовск</t>
  </si>
  <si>
    <t>1.1.20</t>
  </si>
  <si>
    <t>1.1.21</t>
  </si>
  <si>
    <t>Модернизация установки водоочистки в с.п.Аган (Импульс)</t>
  </si>
  <si>
    <t>Артезианская скважина в пгт. Излучинск</t>
  </si>
  <si>
    <t>1.1.22</t>
  </si>
  <si>
    <t>Модернизация установки водоочистки в с.Варьеган (Импульс)</t>
  </si>
  <si>
    <t>1.1.23</t>
  </si>
  <si>
    <t>1.1.24</t>
  </si>
  <si>
    <t>1.1.25</t>
  </si>
  <si>
    <t xml:space="preserve"> Артезианская скважина в загородном стационарном лагере круглосуточного пребывания детей "Лесная сказка" в пгт. Излучинск</t>
  </si>
  <si>
    <t>Ремонт КОС-100 с установкой дополнительной аэрационной системы в с.Покур</t>
  </si>
  <si>
    <t>Ремонт сетей ТВС административного здания по ул.60 лет Октября, 20б, г.Нижневартовск</t>
  </si>
  <si>
    <t>1.2.53</t>
  </si>
  <si>
    <t>1.2.54</t>
  </si>
  <si>
    <t>1.2.55</t>
  </si>
  <si>
    <t>1.2.56</t>
  </si>
  <si>
    <t>Ремонт сетей ТВС к сельскому дому культуры (70п.м., Т1, Т2, Т3) в с.Аган</t>
  </si>
  <si>
    <t>Устройство наружного санузла по ул. Кербунова, д.17 в с.Ларьяк</t>
  </si>
  <si>
    <t>Сети водоснабжения по ул.Юбилейная,  8 в п.Ваховск</t>
  </si>
  <si>
    <t>Предоставление субсидий  на возмещения недополученных доходов организациям, осуществляющим реализацию населению услуг теплоснабжения, водоснабжения, водоотведения и утилизации, обезвреживания и захоронения твердых коммунальных отходов</t>
  </si>
  <si>
    <t>3.1.2</t>
  </si>
  <si>
    <t>5.1.29</t>
  </si>
  <si>
    <t>5.1.30</t>
  </si>
  <si>
    <t>5.1.31</t>
  </si>
  <si>
    <t>Устройство детской площадки по ул. Зырянова, д. 13, в д. Вампугол</t>
  </si>
  <si>
    <t>Устройство детской игровой площадки в с.Покур, ул.Белорусская, д.1</t>
  </si>
  <si>
    <t>Устройство детской игровой площадки в с.Покур ,ул.Юбилейная, д.2</t>
  </si>
  <si>
    <t>1.1.26</t>
  </si>
  <si>
    <t>1.1.27</t>
  </si>
  <si>
    <t>1.2.57</t>
  </si>
  <si>
    <t>1.2.58</t>
  </si>
  <si>
    <t>1.2.59</t>
  </si>
  <si>
    <t>Ремонт (замена) сетей теплоснабжения от пер.Больничный д.2 до ул. Кербунова д.2 в с.Ларьяк с ревизией инженерного оборудования»</t>
  </si>
  <si>
    <t>Водопонижение участков прокладки сетей ТВС пгт.Излучинск Нижневартовского района</t>
  </si>
  <si>
    <t>Восстановление благоустройства территории прокладки сетей ТВС в с.Большетархово Нижневартовского района</t>
  </si>
  <si>
    <t>Сети тепловодоснабжения к жилому дому ул. Школьная, 2 в п Зайцева Речка Нижневартовского района</t>
  </si>
  <si>
    <t>Заместитель начальника отдела расходов бюджета  департамента финансов администрации района:___________________ (С.А. Вандрей)</t>
  </si>
  <si>
    <t>Связь основного мероприятия с показателями муниципальной программы(номер показателя</t>
  </si>
  <si>
    <t>2.4.1.; 2.4.2</t>
  </si>
  <si>
    <t>1.1.1 -1.1.6; 2.1.1-2.1.4; 2.2.1-2.2.7; 2.3.1-2.3.6</t>
  </si>
  <si>
    <t>2.3.10-2.3.11; 2.3.14</t>
  </si>
  <si>
    <t>2.3.7-2.3.9; 2.3.12-2.2.13; 2.3.15; 2.3.16-2.3.17</t>
  </si>
  <si>
    <t>1.3.9</t>
  </si>
  <si>
    <t>Приобретение фильтрующего материала для осветительных фильтров в сельских поселениях района для повышения качества очистки питьевой воды</t>
  </si>
  <si>
    <t>Переобустройство контейнерных площадок для раздельного сбора ТКО в г.п. Новоаганск</t>
  </si>
  <si>
    <t>1.3.10</t>
  </si>
  <si>
    <t>1.3.11</t>
  </si>
  <si>
    <t>1.3.12</t>
  </si>
  <si>
    <t>1.3.13</t>
  </si>
  <si>
    <t>1.3.14</t>
  </si>
  <si>
    <t>1.3.15</t>
  </si>
  <si>
    <t>1.3.16</t>
  </si>
  <si>
    <t>Переобустройство контейнерных площадок для раздельного сбора ТКО в с.п. Покур</t>
  </si>
  <si>
    <t>Переобустройство контейнерных площадок для раздельного сбора ТКО в с.п. Аган</t>
  </si>
  <si>
    <t>Переобустройство контейнерных площадок для раздельного сбора ТКО в с. Охтеурье</t>
  </si>
  <si>
    <t>Благоустройство территории сквера памятника основателям д.Вата</t>
  </si>
  <si>
    <t>Переобустройство контейнерных площадок для раздельного сбора ТКО в с.п. Ваховск</t>
  </si>
  <si>
    <t>Переобустройство контейнерных площадок для раздельного сбора ТКО в д. Вата</t>
  </si>
  <si>
    <t>Переобустройство контейнерных площадок для раздельного сбора ТКО в с.п. Зайцева Речка</t>
  </si>
  <si>
    <t>Сети теплоснабжения  по ул.Таежная и ул.Лесная в с.п. Аган Нижневартовского района</t>
  </si>
  <si>
    <t>График (сетевой график) реализации  муниципальной программы за ноябрь 2018 года</t>
  </si>
  <si>
    <t>Предоставление субсидий на финансовое обеспечение затрат на выполнение мероприятий                            по подготовке объектов жилищно-коммунального хозяйства и социальной сферы к работе в осенне-зимний период на территории района, включающих приобретение энергоносителей (нефть, электроэнергия) и убытки, связанные                     с предоставлением услуги по теплоснабжению, для надежного снабжения населения района коммунальными ресурсами, не учтенные Региональной службой по тарифам Ханты-Мансийского автономного округа – Югры в тарифе по услуге теплоснабжения</t>
  </si>
  <si>
    <t>«Развитие жилищно-коммунального комплекса и повышение энергетической эффективности в Нижневартовском районе на 2018–2025 годы и на период до 2030 года»  за ноябрь 2018г.</t>
  </si>
  <si>
    <r>
      <t xml:space="preserve">ИП "Клименко" выполнение работ по объекту "с. Варьеган Газовая котельная" план </t>
    </r>
    <r>
      <rPr>
        <b/>
        <sz val="14"/>
        <color theme="1"/>
        <rFont val="Times New Roman"/>
        <family val="1"/>
        <charset val="204"/>
      </rPr>
      <t>86039,9</t>
    </r>
    <r>
      <rPr>
        <sz val="14"/>
        <color theme="1"/>
        <rFont val="Times New Roman"/>
        <family val="1"/>
        <charset val="204"/>
      </rPr>
      <t>тыс. руб. , (освоение после завершения ПИР), освоено 18 166,2 тыс. руб.</t>
    </r>
  </si>
  <si>
    <t>Итого объем незавершенного строительства (план) –91 130,4тыс. руб., из них местный бюджет –91 130,4 тыс. руб., факт 19416,7 тыс. руб.</t>
  </si>
  <si>
    <t>Сети водоснабжения по ул. Юбилейная, 8 в п. Ваховск контракт от 03.09.2018 № 159-СДО, ИП Галимзянов Р.И., план 370,6 тыс. руб., факт 370,6 тыс. руб.</t>
  </si>
  <si>
    <t> План 84 124,8тыс. руб., освоено 19 828,8тыс. руб.</t>
  </si>
</sst>
</file>

<file path=xl/styles.xml><?xml version="1.0" encoding="utf-8"?>
<styleSheet xmlns="http://schemas.openxmlformats.org/spreadsheetml/2006/main">
  <numFmts count="19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  <numFmt numFmtId="176" formatCode="_-* #,##0.00000_р_._-;\-* #,##0.00000_р_._-;_-* &quot;-&quot;?_р_._-;_-@_-"/>
    <numFmt numFmtId="177" formatCode="_-* #,##0.00_р_._-;\-* #,##0.00_р_._-;_-* &quot;-&quot;?_р_._-;_-@_-"/>
    <numFmt numFmtId="178" formatCode="_-* #,##0.0000_р_._-;\-* #,##0.0000_р_._-;_-* &quot;-&quot;??_р_._-;_-@_-"/>
    <numFmt numFmtId="179" formatCode="_-* #,##0.000_р_._-;\-* #,##0.000_р_._-;_-* &quot;-&quot;??_р_._-;_-@_-"/>
    <numFmt numFmtId="180" formatCode="_-* #,##0.0000_р_._-;\-* #,##0.0000_р_._-;_-* &quot;-&quot;?_р_._-;_-@_-"/>
    <numFmt numFmtId="181" formatCode="_-* #,##0_р_._-;\-* #,##0_р_._-;_-* &quot;-&quot;?_р_.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4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>
      <alignment vertical="center" wrapText="1"/>
    </xf>
    <xf numFmtId="168" fontId="3" fillId="0" borderId="0" xfId="0" applyNumberFormat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left" vertical="top" wrapText="1"/>
    </xf>
    <xf numFmtId="174" fontId="21" fillId="0" borderId="1" xfId="0" applyNumberFormat="1" applyFont="1" applyBorder="1" applyAlignment="1">
      <alignment horizontal="center" vertical="top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top" wrapText="1"/>
    </xf>
    <xf numFmtId="43" fontId="19" fillId="0" borderId="1" xfId="2" applyFont="1" applyFill="1" applyBorder="1" applyAlignment="1">
      <alignment vertical="center"/>
    </xf>
    <xf numFmtId="43" fontId="19" fillId="0" borderId="1" xfId="2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78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79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>
      <alignment vertical="center"/>
    </xf>
    <xf numFmtId="180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4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left" wrapText="1"/>
    </xf>
    <xf numFmtId="14" fontId="21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>
      <alignment vertical="center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18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19" fillId="0" borderId="1" xfId="2" applyNumberFormat="1" applyFont="1" applyFill="1" applyBorder="1" applyAlignment="1" applyProtection="1">
      <alignment horizontal="center" vertical="center" wrapText="1"/>
    </xf>
    <xf numFmtId="43" fontId="20" fillId="0" borderId="1" xfId="2" applyFont="1" applyFill="1" applyBorder="1" applyAlignment="1">
      <alignment vertical="center"/>
    </xf>
    <xf numFmtId="43" fontId="6" fillId="0" borderId="1" xfId="2" applyFont="1" applyFill="1" applyBorder="1" applyAlignment="1">
      <alignment vertical="center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64" fontId="19" fillId="4" borderId="8" xfId="0" applyNumberFormat="1" applyFont="1" applyFill="1" applyBorder="1" applyAlignment="1" applyProtection="1">
      <alignment horizontal="left" vertical="top" wrapText="1"/>
    </xf>
    <xf numFmtId="164" fontId="19" fillId="4" borderId="5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164" fontId="20" fillId="0" borderId="2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70" t="s">
        <v>39</v>
      </c>
      <c r="B1" s="271"/>
      <c r="C1" s="272" t="s">
        <v>40</v>
      </c>
      <c r="D1" s="273" t="s">
        <v>45</v>
      </c>
      <c r="E1" s="274"/>
      <c r="F1" s="275"/>
      <c r="G1" s="273" t="s">
        <v>17</v>
      </c>
      <c r="H1" s="274"/>
      <c r="I1" s="275"/>
      <c r="J1" s="273" t="s">
        <v>18</v>
      </c>
      <c r="K1" s="274"/>
      <c r="L1" s="275"/>
      <c r="M1" s="273" t="s">
        <v>22</v>
      </c>
      <c r="N1" s="274"/>
      <c r="O1" s="275"/>
      <c r="P1" s="276" t="s">
        <v>23</v>
      </c>
      <c r="Q1" s="277"/>
      <c r="R1" s="273" t="s">
        <v>24</v>
      </c>
      <c r="S1" s="274"/>
      <c r="T1" s="275"/>
      <c r="U1" s="273" t="s">
        <v>25</v>
      </c>
      <c r="V1" s="274"/>
      <c r="W1" s="275"/>
      <c r="X1" s="276" t="s">
        <v>26</v>
      </c>
      <c r="Y1" s="278"/>
      <c r="Z1" s="277"/>
      <c r="AA1" s="276" t="s">
        <v>27</v>
      </c>
      <c r="AB1" s="277"/>
      <c r="AC1" s="273" t="s">
        <v>28</v>
      </c>
      <c r="AD1" s="274"/>
      <c r="AE1" s="275"/>
      <c r="AF1" s="273" t="s">
        <v>29</v>
      </c>
      <c r="AG1" s="274"/>
      <c r="AH1" s="275"/>
      <c r="AI1" s="273" t="s">
        <v>30</v>
      </c>
      <c r="AJ1" s="274"/>
      <c r="AK1" s="275"/>
      <c r="AL1" s="276" t="s">
        <v>31</v>
      </c>
      <c r="AM1" s="277"/>
      <c r="AN1" s="273" t="s">
        <v>32</v>
      </c>
      <c r="AO1" s="274"/>
      <c r="AP1" s="275"/>
      <c r="AQ1" s="273" t="s">
        <v>33</v>
      </c>
      <c r="AR1" s="274"/>
      <c r="AS1" s="275"/>
      <c r="AT1" s="273" t="s">
        <v>34</v>
      </c>
      <c r="AU1" s="274"/>
      <c r="AV1" s="275"/>
    </row>
    <row r="2" spans="1:48" ht="39" customHeight="1">
      <c r="A2" s="271"/>
      <c r="B2" s="271"/>
      <c r="C2" s="27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72" t="s">
        <v>83</v>
      </c>
      <c r="B3" s="27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72"/>
      <c r="B4" s="27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2"/>
      <c r="B5" s="27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72"/>
      <c r="B6" s="27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2"/>
      <c r="B7" s="27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72"/>
      <c r="B8" s="27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72"/>
      <c r="B9" s="27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79" t="s">
        <v>58</v>
      </c>
      <c r="B1" s="279"/>
      <c r="C1" s="279"/>
      <c r="D1" s="279"/>
      <c r="E1" s="279"/>
    </row>
    <row r="2" spans="1:5">
      <c r="A2" s="12"/>
      <c r="B2" s="12"/>
      <c r="C2" s="12"/>
      <c r="D2" s="12"/>
      <c r="E2" s="12"/>
    </row>
    <row r="3" spans="1:5">
      <c r="A3" s="280" t="s">
        <v>130</v>
      </c>
      <c r="B3" s="280"/>
      <c r="C3" s="280"/>
      <c r="D3" s="280"/>
      <c r="E3" s="28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81" t="s">
        <v>79</v>
      </c>
      <c r="B26" s="281"/>
      <c r="C26" s="281"/>
      <c r="D26" s="281"/>
      <c r="E26" s="281"/>
    </row>
    <row r="27" spans="1:5">
      <c r="A27" s="28"/>
      <c r="B27" s="28"/>
      <c r="C27" s="28"/>
      <c r="D27" s="28"/>
      <c r="E27" s="28"/>
    </row>
    <row r="28" spans="1:5">
      <c r="A28" s="281" t="s">
        <v>80</v>
      </c>
      <c r="B28" s="281"/>
      <c r="C28" s="281"/>
      <c r="D28" s="281"/>
      <c r="E28" s="281"/>
    </row>
    <row r="29" spans="1:5">
      <c r="A29" s="281"/>
      <c r="B29" s="281"/>
      <c r="C29" s="281"/>
      <c r="D29" s="281"/>
      <c r="E29" s="28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95" t="s">
        <v>46</v>
      </c>
      <c r="C3" s="295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82" t="s">
        <v>1</v>
      </c>
      <c r="B5" s="289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82"/>
      <c r="B6" s="289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82"/>
      <c r="B7" s="289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82" t="s">
        <v>3</v>
      </c>
      <c r="B8" s="289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83" t="s">
        <v>205</v>
      </c>
      <c r="N8" s="284"/>
      <c r="O8" s="285"/>
      <c r="P8" s="59"/>
      <c r="Q8" s="59"/>
    </row>
    <row r="9" spans="1:256" ht="33.75" customHeight="1">
      <c r="A9" s="282"/>
      <c r="B9" s="289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82" t="s">
        <v>4</v>
      </c>
      <c r="B10" s="289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82"/>
      <c r="B11" s="289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82" t="s">
        <v>5</v>
      </c>
      <c r="B12" s="289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82"/>
      <c r="B13" s="289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82" t="s">
        <v>9</v>
      </c>
      <c r="B14" s="289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82"/>
      <c r="B15" s="289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300"/>
      <c r="AJ16" s="300"/>
      <c r="AK16" s="300"/>
      <c r="AZ16" s="300"/>
      <c r="BA16" s="300"/>
      <c r="BB16" s="300"/>
      <c r="BQ16" s="300"/>
      <c r="BR16" s="300"/>
      <c r="BS16" s="300"/>
      <c r="CH16" s="300"/>
      <c r="CI16" s="300"/>
      <c r="CJ16" s="300"/>
      <c r="CY16" s="300"/>
      <c r="CZ16" s="300"/>
      <c r="DA16" s="300"/>
      <c r="DP16" s="300"/>
      <c r="DQ16" s="300"/>
      <c r="DR16" s="300"/>
      <c r="EG16" s="300"/>
      <c r="EH16" s="300"/>
      <c r="EI16" s="300"/>
      <c r="EX16" s="300"/>
      <c r="EY16" s="300"/>
      <c r="EZ16" s="300"/>
      <c r="FO16" s="300"/>
      <c r="FP16" s="300"/>
      <c r="FQ16" s="300"/>
      <c r="GF16" s="300"/>
      <c r="GG16" s="300"/>
      <c r="GH16" s="300"/>
      <c r="GW16" s="300"/>
      <c r="GX16" s="300"/>
      <c r="GY16" s="300"/>
      <c r="HN16" s="300"/>
      <c r="HO16" s="300"/>
      <c r="HP16" s="300"/>
      <c r="IE16" s="300"/>
      <c r="IF16" s="300"/>
      <c r="IG16" s="300"/>
      <c r="IV16" s="300"/>
    </row>
    <row r="17" spans="1:17" ht="320.25" customHeight="1">
      <c r="A17" s="282" t="s">
        <v>6</v>
      </c>
      <c r="B17" s="289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82"/>
      <c r="B18" s="289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82" t="s">
        <v>7</v>
      </c>
      <c r="B19" s="289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82"/>
      <c r="B20" s="289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82" t="s">
        <v>8</v>
      </c>
      <c r="B21" s="289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82"/>
      <c r="B22" s="289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86" t="s">
        <v>14</v>
      </c>
      <c r="B23" s="291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88"/>
      <c r="B24" s="291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90" t="s">
        <v>15</v>
      </c>
      <c r="B25" s="291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90"/>
      <c r="B26" s="291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82" t="s">
        <v>94</v>
      </c>
      <c r="B31" s="289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82"/>
      <c r="B32" s="289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82" t="s">
        <v>96</v>
      </c>
      <c r="B34" s="289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82"/>
      <c r="B35" s="289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98" t="s">
        <v>98</v>
      </c>
      <c r="B36" s="296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99"/>
      <c r="B37" s="297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82" t="s">
        <v>100</v>
      </c>
      <c r="B39" s="289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306" t="s">
        <v>247</v>
      </c>
      <c r="I39" s="307"/>
      <c r="J39" s="307"/>
      <c r="K39" s="307"/>
      <c r="L39" s="307"/>
      <c r="M39" s="307"/>
      <c r="N39" s="307"/>
      <c r="O39" s="308"/>
      <c r="P39" s="58" t="s">
        <v>189</v>
      </c>
      <c r="Q39" s="59"/>
    </row>
    <row r="40" spans="1:17" ht="39.9" customHeight="1">
      <c r="A40" s="282" t="s">
        <v>10</v>
      </c>
      <c r="B40" s="289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82" t="s">
        <v>101</v>
      </c>
      <c r="B41" s="289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82"/>
      <c r="B42" s="289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82" t="s">
        <v>103</v>
      </c>
      <c r="B43" s="289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303" t="s">
        <v>192</v>
      </c>
      <c r="H43" s="304"/>
      <c r="I43" s="304"/>
      <c r="J43" s="304"/>
      <c r="K43" s="304"/>
      <c r="L43" s="304"/>
      <c r="M43" s="304"/>
      <c r="N43" s="304"/>
      <c r="O43" s="305"/>
      <c r="P43" s="59"/>
      <c r="Q43" s="59"/>
    </row>
    <row r="44" spans="1:17" ht="39.9" customHeight="1">
      <c r="A44" s="282"/>
      <c r="B44" s="289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82" t="s">
        <v>105</v>
      </c>
      <c r="B45" s="289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82" t="s">
        <v>12</v>
      </c>
      <c r="B46" s="289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93" t="s">
        <v>108</v>
      </c>
      <c r="B47" s="296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94"/>
      <c r="B48" s="297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93" t="s">
        <v>109</v>
      </c>
      <c r="B49" s="296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94"/>
      <c r="B50" s="297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82" t="s">
        <v>111</v>
      </c>
      <c r="B51" s="289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82"/>
      <c r="B52" s="289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82" t="s">
        <v>114</v>
      </c>
      <c r="B53" s="289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82"/>
      <c r="B54" s="289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82" t="s">
        <v>115</v>
      </c>
      <c r="B55" s="289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82"/>
      <c r="B56" s="289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82" t="s">
        <v>117</v>
      </c>
      <c r="B57" s="289" t="s">
        <v>118</v>
      </c>
      <c r="C57" s="56" t="s">
        <v>20</v>
      </c>
      <c r="D57" s="96" t="s">
        <v>235</v>
      </c>
      <c r="E57" s="95"/>
      <c r="F57" s="95" t="s">
        <v>236</v>
      </c>
      <c r="G57" s="292" t="s">
        <v>233</v>
      </c>
      <c r="H57" s="292"/>
      <c r="I57" s="95" t="s">
        <v>237</v>
      </c>
      <c r="J57" s="95" t="s">
        <v>238</v>
      </c>
      <c r="K57" s="283" t="s">
        <v>239</v>
      </c>
      <c r="L57" s="284"/>
      <c r="M57" s="284"/>
      <c r="N57" s="284"/>
      <c r="O57" s="285"/>
      <c r="P57" s="91" t="s">
        <v>199</v>
      </c>
      <c r="Q57" s="59"/>
    </row>
    <row r="58" spans="1:17" ht="39.9" customHeight="1">
      <c r="A58" s="282"/>
      <c r="B58" s="289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86" t="s">
        <v>120</v>
      </c>
      <c r="B59" s="286" t="s">
        <v>119</v>
      </c>
      <c r="C59" s="286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87"/>
      <c r="B60" s="287"/>
      <c r="C60" s="287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87"/>
      <c r="B61" s="287"/>
      <c r="C61" s="288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88"/>
      <c r="B62" s="288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82" t="s">
        <v>121</v>
      </c>
      <c r="B63" s="289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82"/>
      <c r="B64" s="289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90" t="s">
        <v>123</v>
      </c>
      <c r="B65" s="291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90"/>
      <c r="B66" s="291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82" t="s">
        <v>125</v>
      </c>
      <c r="B67" s="289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82"/>
      <c r="B68" s="289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93" t="s">
        <v>127</v>
      </c>
      <c r="B69" s="296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94"/>
      <c r="B70" s="297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301" t="s">
        <v>255</v>
      </c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302" t="s">
        <v>216</v>
      </c>
      <c r="C79" s="302"/>
      <c r="D79" s="302"/>
      <c r="E79" s="302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397"/>
  <sheetViews>
    <sheetView view="pageBreakPreview" zoomScale="60" zoomScaleNormal="68" workbookViewId="0">
      <pane xSplit="7" ySplit="9" topLeftCell="AT364" activePane="bottomRight" state="frozen"/>
      <selection pane="topRight" activeCell="H1" sqref="H1"/>
      <selection pane="bottomLeft" activeCell="A10" sqref="A10"/>
      <selection pane="bottomRight" activeCell="BB295" sqref="BB295"/>
    </sheetView>
  </sheetViews>
  <sheetFormatPr defaultColWidth="9.109375" defaultRowHeight="13.2"/>
  <cols>
    <col min="1" max="1" width="6.33203125" style="107" customWidth="1"/>
    <col min="2" max="2" width="19.6640625" style="107" customWidth="1"/>
    <col min="3" max="3" width="13.33203125" style="107" customWidth="1"/>
    <col min="4" max="4" width="20.6640625" style="111" customWidth="1"/>
    <col min="5" max="5" width="19.33203125" style="112" customWidth="1"/>
    <col min="6" max="6" width="19.5546875" style="112" customWidth="1"/>
    <col min="7" max="7" width="7.33203125" style="112" customWidth="1"/>
    <col min="8" max="8" width="14.109375" style="107" customWidth="1"/>
    <col min="9" max="9" width="12.6640625" style="107" customWidth="1"/>
    <col min="10" max="10" width="7" style="107" customWidth="1"/>
    <col min="11" max="11" width="14.109375" style="107" customWidth="1"/>
    <col min="12" max="12" width="11.88671875" style="107" customWidth="1"/>
    <col min="13" max="13" width="7" style="107" customWidth="1"/>
    <col min="14" max="14" width="14" style="107" customWidth="1"/>
    <col min="15" max="15" width="12.5546875" style="107" customWidth="1"/>
    <col min="16" max="16" width="8.88671875" style="107" customWidth="1"/>
    <col min="17" max="17" width="11.6640625" style="107" customWidth="1"/>
    <col min="18" max="18" width="11.44140625" style="107" customWidth="1"/>
    <col min="19" max="19" width="7" style="107" customWidth="1"/>
    <col min="20" max="21" width="12.6640625" style="107" customWidth="1"/>
    <col min="22" max="22" width="6.88671875" style="107" customWidth="1"/>
    <col min="23" max="23" width="13.44140625" style="107" customWidth="1"/>
    <col min="24" max="24" width="14.5546875" style="107" customWidth="1"/>
    <col min="25" max="25" width="7.6640625" style="107" customWidth="1"/>
    <col min="26" max="26" width="11.5546875" style="107" customWidth="1"/>
    <col min="27" max="27" width="13.33203125" style="107" customWidth="1"/>
    <col min="28" max="28" width="6.88671875" style="107" customWidth="1"/>
    <col min="29" max="29" width="8.5546875" style="107" customWidth="1"/>
    <col min="30" max="30" width="6.88671875" style="107" customWidth="1"/>
    <col min="31" max="31" width="13.109375" style="107" customWidth="1"/>
    <col min="32" max="32" width="11.5546875" style="107" customWidth="1"/>
    <col min="33" max="33" width="7.5546875" style="107" customWidth="1"/>
    <col min="34" max="34" width="9.44140625" style="107" customWidth="1"/>
    <col min="35" max="35" width="7.5546875" style="107" customWidth="1"/>
    <col min="36" max="36" width="13.5546875" style="107" customWidth="1"/>
    <col min="37" max="37" width="13" style="107" customWidth="1"/>
    <col min="38" max="40" width="7.88671875" style="107" customWidth="1"/>
    <col min="41" max="41" width="16.33203125" style="107" customWidth="1"/>
    <col min="42" max="42" width="13.109375" style="107" customWidth="1"/>
    <col min="43" max="43" width="7" style="107" customWidth="1"/>
    <col min="44" max="44" width="8.6640625" style="107" customWidth="1"/>
    <col min="45" max="45" width="6.88671875" style="107" customWidth="1"/>
    <col min="46" max="46" width="14" style="107" customWidth="1"/>
    <col min="47" max="47" width="13.88671875" style="107" customWidth="1"/>
    <col min="48" max="50" width="7.109375" style="107" customWidth="1"/>
    <col min="51" max="51" width="18.33203125" style="107" customWidth="1"/>
    <col min="52" max="52" width="12.6640625" style="107" customWidth="1"/>
    <col min="53" max="53" width="7" style="107" customWidth="1"/>
    <col min="54" max="54" width="25.6640625" style="107" customWidth="1"/>
    <col min="55" max="55" width="22.6640625" style="101" customWidth="1"/>
    <col min="56" max="16384" width="9.109375" style="101"/>
  </cols>
  <sheetData>
    <row r="1" spans="1:55" ht="18">
      <c r="BC1" s="152"/>
    </row>
    <row r="2" spans="1:55" s="114" customFormat="1" ht="24" customHeight="1">
      <c r="A2" s="354" t="s">
        <v>733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</row>
    <row r="3" spans="1:55" s="102" customFormat="1" ht="45.75" customHeight="1">
      <c r="A3" s="355" t="s">
        <v>632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</row>
    <row r="4" spans="1:55" s="103" customFormat="1" ht="24" customHeight="1">
      <c r="A4" s="356" t="s">
        <v>266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</row>
    <row r="5" spans="1:55" ht="13.8" thickBot="1">
      <c r="A5" s="357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117"/>
      <c r="AQ5" s="117"/>
      <c r="AR5" s="117"/>
      <c r="AS5" s="117"/>
      <c r="AT5" s="101"/>
      <c r="AU5" s="101"/>
      <c r="AV5" s="101"/>
      <c r="AW5" s="101"/>
      <c r="AX5" s="101"/>
      <c r="AY5" s="104"/>
      <c r="AZ5" s="104"/>
      <c r="BA5" s="104"/>
      <c r="BB5" s="104"/>
      <c r="BC5" s="105" t="s">
        <v>259</v>
      </c>
    </row>
    <row r="6" spans="1:55" ht="15" customHeight="1">
      <c r="A6" s="358" t="s">
        <v>0</v>
      </c>
      <c r="B6" s="361" t="s">
        <v>264</v>
      </c>
      <c r="C6" s="361" t="s">
        <v>260</v>
      </c>
      <c r="D6" s="361" t="s">
        <v>40</v>
      </c>
      <c r="E6" s="364" t="s">
        <v>258</v>
      </c>
      <c r="F6" s="365"/>
      <c r="G6" s="366"/>
      <c r="H6" s="367" t="s">
        <v>256</v>
      </c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9"/>
      <c r="BB6" s="382" t="s">
        <v>710</v>
      </c>
      <c r="BC6" s="373" t="s">
        <v>404</v>
      </c>
    </row>
    <row r="7" spans="1:55" ht="94.5" customHeight="1">
      <c r="A7" s="359"/>
      <c r="B7" s="362"/>
      <c r="C7" s="362"/>
      <c r="D7" s="362"/>
      <c r="E7" s="376" t="s">
        <v>610</v>
      </c>
      <c r="F7" s="376" t="s">
        <v>261</v>
      </c>
      <c r="G7" s="377" t="s">
        <v>19</v>
      </c>
      <c r="H7" s="379" t="s">
        <v>17</v>
      </c>
      <c r="I7" s="380"/>
      <c r="J7" s="381"/>
      <c r="K7" s="379" t="s">
        <v>18</v>
      </c>
      <c r="L7" s="380"/>
      <c r="M7" s="381"/>
      <c r="N7" s="370" t="s">
        <v>22</v>
      </c>
      <c r="O7" s="371"/>
      <c r="P7" s="372"/>
      <c r="Q7" s="370" t="s">
        <v>24</v>
      </c>
      <c r="R7" s="371"/>
      <c r="S7" s="372"/>
      <c r="T7" s="370" t="s">
        <v>25</v>
      </c>
      <c r="U7" s="371"/>
      <c r="V7" s="372"/>
      <c r="W7" s="370" t="s">
        <v>26</v>
      </c>
      <c r="X7" s="371"/>
      <c r="Y7" s="372"/>
      <c r="Z7" s="370" t="s">
        <v>28</v>
      </c>
      <c r="AA7" s="371"/>
      <c r="AB7" s="371"/>
      <c r="AC7" s="412"/>
      <c r="AD7" s="413"/>
      <c r="AE7" s="370" t="s">
        <v>29</v>
      </c>
      <c r="AF7" s="371"/>
      <c r="AG7" s="371"/>
      <c r="AH7" s="412"/>
      <c r="AI7" s="413"/>
      <c r="AJ7" s="370" t="s">
        <v>30</v>
      </c>
      <c r="AK7" s="371"/>
      <c r="AL7" s="371"/>
      <c r="AM7" s="412"/>
      <c r="AN7" s="413"/>
      <c r="AO7" s="370" t="s">
        <v>32</v>
      </c>
      <c r="AP7" s="371"/>
      <c r="AQ7" s="371"/>
      <c r="AR7" s="412"/>
      <c r="AS7" s="413"/>
      <c r="AT7" s="370" t="s">
        <v>33</v>
      </c>
      <c r="AU7" s="371"/>
      <c r="AV7" s="371"/>
      <c r="AW7" s="412"/>
      <c r="AX7" s="413"/>
      <c r="AY7" s="370" t="s">
        <v>34</v>
      </c>
      <c r="AZ7" s="371"/>
      <c r="BA7" s="372"/>
      <c r="BB7" s="383"/>
      <c r="BC7" s="374"/>
    </row>
    <row r="8" spans="1:55" ht="41.25" hidden="1" customHeight="1">
      <c r="A8" s="360"/>
      <c r="B8" s="363"/>
      <c r="C8" s="363"/>
      <c r="D8" s="363"/>
      <c r="E8" s="363"/>
      <c r="F8" s="363"/>
      <c r="G8" s="378"/>
      <c r="H8" s="202" t="s">
        <v>20</v>
      </c>
      <c r="I8" s="134" t="s">
        <v>21</v>
      </c>
      <c r="J8" s="135" t="s">
        <v>19</v>
      </c>
      <c r="K8" s="134" t="s">
        <v>20</v>
      </c>
      <c r="L8" s="134" t="s">
        <v>21</v>
      </c>
      <c r="M8" s="135" t="s">
        <v>19</v>
      </c>
      <c r="N8" s="136" t="s">
        <v>20</v>
      </c>
      <c r="O8" s="134" t="s">
        <v>21</v>
      </c>
      <c r="P8" s="137" t="s">
        <v>19</v>
      </c>
      <c r="Q8" s="138" t="s">
        <v>20</v>
      </c>
      <c r="R8" s="134" t="s">
        <v>21</v>
      </c>
      <c r="S8" s="137" t="s">
        <v>19</v>
      </c>
      <c r="T8" s="138" t="s">
        <v>20</v>
      </c>
      <c r="U8" s="134" t="s">
        <v>21</v>
      </c>
      <c r="V8" s="137" t="s">
        <v>19</v>
      </c>
      <c r="W8" s="138" t="s">
        <v>20</v>
      </c>
      <c r="X8" s="134" t="s">
        <v>21</v>
      </c>
      <c r="Y8" s="137" t="s">
        <v>19</v>
      </c>
      <c r="Z8" s="138" t="s">
        <v>20</v>
      </c>
      <c r="AA8" s="134" t="s">
        <v>21</v>
      </c>
      <c r="AB8" s="137" t="s">
        <v>19</v>
      </c>
      <c r="AC8" s="134" t="s">
        <v>21</v>
      </c>
      <c r="AD8" s="137" t="s">
        <v>19</v>
      </c>
      <c r="AE8" s="138" t="s">
        <v>20</v>
      </c>
      <c r="AF8" s="139" t="s">
        <v>21</v>
      </c>
      <c r="AG8" s="137" t="s">
        <v>19</v>
      </c>
      <c r="AH8" s="134" t="s">
        <v>21</v>
      </c>
      <c r="AI8" s="137" t="s">
        <v>19</v>
      </c>
      <c r="AJ8" s="138" t="s">
        <v>20</v>
      </c>
      <c r="AK8" s="139" t="s">
        <v>21</v>
      </c>
      <c r="AL8" s="137" t="s">
        <v>19</v>
      </c>
      <c r="AM8" s="134" t="s">
        <v>21</v>
      </c>
      <c r="AN8" s="137" t="s">
        <v>19</v>
      </c>
      <c r="AO8" s="138" t="s">
        <v>20</v>
      </c>
      <c r="AP8" s="139" t="s">
        <v>21</v>
      </c>
      <c r="AQ8" s="137" t="s">
        <v>19</v>
      </c>
      <c r="AR8" s="134" t="s">
        <v>21</v>
      </c>
      <c r="AS8" s="137" t="s">
        <v>19</v>
      </c>
      <c r="AT8" s="138" t="s">
        <v>20</v>
      </c>
      <c r="AU8" s="139" t="s">
        <v>21</v>
      </c>
      <c r="AV8" s="137" t="s">
        <v>19</v>
      </c>
      <c r="AW8" s="134" t="s">
        <v>21</v>
      </c>
      <c r="AX8" s="137" t="s">
        <v>19</v>
      </c>
      <c r="AY8" s="138" t="s">
        <v>20</v>
      </c>
      <c r="AZ8" s="134" t="s">
        <v>21</v>
      </c>
      <c r="BA8" s="137" t="s">
        <v>19</v>
      </c>
      <c r="BB8" s="384"/>
      <c r="BC8" s="375"/>
    </row>
    <row r="9" spans="1:55" s="106" customFormat="1" ht="15.6">
      <c r="A9" s="140">
        <v>1</v>
      </c>
      <c r="B9" s="141">
        <v>2</v>
      </c>
      <c r="C9" s="141">
        <v>3</v>
      </c>
      <c r="D9" s="141">
        <v>4</v>
      </c>
      <c r="E9" s="142">
        <v>5</v>
      </c>
      <c r="F9" s="141">
        <v>6</v>
      </c>
      <c r="G9" s="142">
        <v>7</v>
      </c>
      <c r="H9" s="141">
        <v>6</v>
      </c>
      <c r="I9" s="142">
        <v>9</v>
      </c>
      <c r="J9" s="141">
        <v>10</v>
      </c>
      <c r="K9" s="142">
        <v>7</v>
      </c>
      <c r="L9" s="141">
        <v>12</v>
      </c>
      <c r="M9" s="142">
        <v>13</v>
      </c>
      <c r="N9" s="141">
        <v>8</v>
      </c>
      <c r="O9" s="142">
        <v>15</v>
      </c>
      <c r="P9" s="141">
        <v>16</v>
      </c>
      <c r="Q9" s="142">
        <v>9</v>
      </c>
      <c r="R9" s="141">
        <v>18</v>
      </c>
      <c r="S9" s="142">
        <v>19</v>
      </c>
      <c r="T9" s="141">
        <v>10</v>
      </c>
      <c r="U9" s="142">
        <v>21</v>
      </c>
      <c r="V9" s="141">
        <v>22</v>
      </c>
      <c r="W9" s="142">
        <v>11</v>
      </c>
      <c r="X9" s="141">
        <v>24</v>
      </c>
      <c r="Y9" s="142">
        <v>25</v>
      </c>
      <c r="Z9" s="141">
        <v>12</v>
      </c>
      <c r="AA9" s="142">
        <v>27</v>
      </c>
      <c r="AB9" s="141">
        <v>28</v>
      </c>
      <c r="AC9" s="142">
        <v>29</v>
      </c>
      <c r="AD9" s="141">
        <v>30</v>
      </c>
      <c r="AE9" s="142">
        <v>13</v>
      </c>
      <c r="AF9" s="141">
        <v>32</v>
      </c>
      <c r="AG9" s="142">
        <v>33</v>
      </c>
      <c r="AH9" s="141">
        <v>34</v>
      </c>
      <c r="AI9" s="142">
        <v>35</v>
      </c>
      <c r="AJ9" s="141">
        <v>14</v>
      </c>
      <c r="AK9" s="142">
        <v>37</v>
      </c>
      <c r="AL9" s="141">
        <v>38</v>
      </c>
      <c r="AM9" s="142">
        <v>39</v>
      </c>
      <c r="AN9" s="141">
        <v>40</v>
      </c>
      <c r="AO9" s="142">
        <v>15</v>
      </c>
      <c r="AP9" s="141">
        <v>42</v>
      </c>
      <c r="AQ9" s="142">
        <v>43</v>
      </c>
      <c r="AR9" s="141">
        <v>44</v>
      </c>
      <c r="AS9" s="142">
        <v>45</v>
      </c>
      <c r="AT9" s="141">
        <v>16</v>
      </c>
      <c r="AU9" s="142">
        <v>47</v>
      </c>
      <c r="AV9" s="141">
        <v>48</v>
      </c>
      <c r="AW9" s="142">
        <v>49</v>
      </c>
      <c r="AX9" s="141">
        <v>50</v>
      </c>
      <c r="AY9" s="142">
        <v>17</v>
      </c>
      <c r="AZ9" s="141">
        <v>52</v>
      </c>
      <c r="BA9" s="142">
        <v>53</v>
      </c>
      <c r="BB9" s="141">
        <v>18</v>
      </c>
      <c r="BC9" s="142">
        <v>19</v>
      </c>
    </row>
    <row r="10" spans="1:55" ht="22.5" customHeight="1">
      <c r="A10" s="398" t="s">
        <v>294</v>
      </c>
      <c r="B10" s="399"/>
      <c r="C10" s="400"/>
      <c r="D10" s="150" t="s">
        <v>41</v>
      </c>
      <c r="E10" s="163">
        <f>H10+K10+N10+Q10+T10+W10+Z10+AE10+AJ10+AO10+AT10+AY10</f>
        <v>539886.50976000004</v>
      </c>
      <c r="F10" s="163">
        <f>I10+L10+O10+R10+U10+X10+AA10+AF10+AK10+AP10+AU10+AZ10</f>
        <v>393258.34230000002</v>
      </c>
      <c r="G10" s="163">
        <f>F10*100/E10</f>
        <v>72.84092771179229</v>
      </c>
      <c r="H10" s="163">
        <f>H11+H12+H13+H15+H16</f>
        <v>25709.83668</v>
      </c>
      <c r="I10" s="163">
        <f t="shared" ref="I10" si="0">I11+I12+I13+I15+I16</f>
        <v>25709.83668</v>
      </c>
      <c r="J10" s="163">
        <f>I10*100/H10</f>
        <v>100</v>
      </c>
      <c r="K10" s="163">
        <f t="shared" ref="K10:L10" si="1">K11+K12+K13+K15+K16</f>
        <v>68446.086280000003</v>
      </c>
      <c r="L10" s="163">
        <f t="shared" si="1"/>
        <v>68446.086280000003</v>
      </c>
      <c r="M10" s="163">
        <f>L10*100/K10</f>
        <v>100</v>
      </c>
      <c r="N10" s="163">
        <f t="shared" ref="N10:O10" si="2">N11+N12+N13+N15+N16</f>
        <v>18306.968419999997</v>
      </c>
      <c r="O10" s="163">
        <f t="shared" si="2"/>
        <v>18306.968419999997</v>
      </c>
      <c r="P10" s="163"/>
      <c r="Q10" s="163">
        <f t="shared" ref="Q10:R10" si="3">Q11+Q12+Q13+Q15+Q16</f>
        <v>25260.486140000001</v>
      </c>
      <c r="R10" s="163">
        <f t="shared" si="3"/>
        <v>25260.486140000001</v>
      </c>
      <c r="S10" s="163"/>
      <c r="T10" s="163">
        <f t="shared" ref="T10:U10" si="4">T11+T12+T13+T15+T16</f>
        <v>16824.63695</v>
      </c>
      <c r="U10" s="163">
        <f t="shared" si="4"/>
        <v>16824.63695</v>
      </c>
      <c r="V10" s="163"/>
      <c r="W10" s="163">
        <f t="shared" ref="W10:X10" si="5">W11+W12+W13+W15+W16</f>
        <v>20130.310030000001</v>
      </c>
      <c r="X10" s="163">
        <f t="shared" si="5"/>
        <v>20130.30529</v>
      </c>
      <c r="Y10" s="163">
        <f>X10*100/W10</f>
        <v>99.999976453417787</v>
      </c>
      <c r="Z10" s="163">
        <f t="shared" ref="Z10:AC10" si="6">Z11+Z12+Z13+Z15+Z16</f>
        <v>20183.763750000002</v>
      </c>
      <c r="AA10" s="163">
        <f t="shared" si="6"/>
        <v>20183.763750000002</v>
      </c>
      <c r="AB10" s="163">
        <f t="shared" si="6"/>
        <v>0</v>
      </c>
      <c r="AC10" s="163">
        <f t="shared" si="6"/>
        <v>0</v>
      </c>
      <c r="AD10" s="163"/>
      <c r="AE10" s="163">
        <f t="shared" ref="AE10:AH10" si="7">AE11+AE12+AE13+AE15+AE16</f>
        <v>63365.860419999997</v>
      </c>
      <c r="AF10" s="163">
        <f t="shared" si="7"/>
        <v>63365.860419999997</v>
      </c>
      <c r="AG10" s="163">
        <f t="shared" si="7"/>
        <v>0</v>
      </c>
      <c r="AH10" s="163">
        <f t="shared" si="7"/>
        <v>0</v>
      </c>
      <c r="AI10" s="163"/>
      <c r="AJ10" s="163">
        <f t="shared" ref="AJ10:AM10" si="8">AJ11+AJ12+AJ13+AJ15+AJ16</f>
        <v>31057.500929999998</v>
      </c>
      <c r="AK10" s="163">
        <f t="shared" si="8"/>
        <v>31057.50073</v>
      </c>
      <c r="AL10" s="163">
        <f t="shared" si="8"/>
        <v>0</v>
      </c>
      <c r="AM10" s="163">
        <f t="shared" si="8"/>
        <v>0</v>
      </c>
      <c r="AN10" s="163"/>
      <c r="AO10" s="163">
        <f t="shared" ref="AO10:AR10" si="9">AO11+AO12+AO13+AO15+AO16</f>
        <v>36889.577480000007</v>
      </c>
      <c r="AP10" s="163">
        <f t="shared" si="9"/>
        <v>36889.577409999998</v>
      </c>
      <c r="AQ10" s="163">
        <f t="shared" si="9"/>
        <v>0</v>
      </c>
      <c r="AR10" s="163">
        <f t="shared" si="9"/>
        <v>0</v>
      </c>
      <c r="AS10" s="163"/>
      <c r="AT10" s="163">
        <f>AT11+AT12+AT13+AT15+AT16</f>
        <v>82005.596159999986</v>
      </c>
      <c r="AU10" s="163">
        <f t="shared" ref="AU10:AW10" si="10">AU11+AU12+AU13+AU15+AU16</f>
        <v>67083.320229999983</v>
      </c>
      <c r="AV10" s="163">
        <f t="shared" si="10"/>
        <v>0</v>
      </c>
      <c r="AW10" s="163">
        <f t="shared" si="10"/>
        <v>0</v>
      </c>
      <c r="AX10" s="163"/>
      <c r="AY10" s="163">
        <f t="shared" ref="AY10:AZ10" si="11">AY11+AY12+AY13+AY15+AY16</f>
        <v>131705.88652</v>
      </c>
      <c r="AZ10" s="163">
        <f t="shared" si="11"/>
        <v>0</v>
      </c>
      <c r="BA10" s="163"/>
      <c r="BB10" s="163"/>
      <c r="BC10" s="174"/>
    </row>
    <row r="11" spans="1:55" ht="32.25" customHeight="1">
      <c r="A11" s="401"/>
      <c r="B11" s="402"/>
      <c r="C11" s="403"/>
      <c r="D11" s="148" t="s">
        <v>37</v>
      </c>
      <c r="E11" s="163">
        <f t="shared" ref="E11:E13" si="12">H11+K11+N11+Q11+T11+W11+Z11+AE11+AJ11+AO11+AT11+AY11</f>
        <v>1009.71</v>
      </c>
      <c r="F11" s="163">
        <f t="shared" ref="F11:F14" si="13">I11+L11+O11+R11+U11+X11+AA11+AF11+AK11+AP11+AU11+AZ11</f>
        <v>988.71</v>
      </c>
      <c r="G11" s="163"/>
      <c r="H11" s="163">
        <f t="shared" ref="H11:AZ11" si="14">H994+H1038+H1097+H1119+H1360</f>
        <v>0</v>
      </c>
      <c r="I11" s="163">
        <f t="shared" si="14"/>
        <v>0</v>
      </c>
      <c r="J11" s="163">
        <f t="shared" si="14"/>
        <v>0</v>
      </c>
      <c r="K11" s="163">
        <f t="shared" si="14"/>
        <v>0</v>
      </c>
      <c r="L11" s="163">
        <f t="shared" si="14"/>
        <v>0</v>
      </c>
      <c r="M11" s="163">
        <f t="shared" si="14"/>
        <v>0</v>
      </c>
      <c r="N11" s="163">
        <f t="shared" si="14"/>
        <v>0</v>
      </c>
      <c r="O11" s="163">
        <f t="shared" si="14"/>
        <v>0</v>
      </c>
      <c r="P11" s="163">
        <f t="shared" si="14"/>
        <v>0</v>
      </c>
      <c r="Q11" s="163">
        <f t="shared" si="14"/>
        <v>0</v>
      </c>
      <c r="R11" s="163">
        <f t="shared" si="14"/>
        <v>0</v>
      </c>
      <c r="S11" s="163">
        <f t="shared" si="14"/>
        <v>0</v>
      </c>
      <c r="T11" s="163">
        <f t="shared" si="14"/>
        <v>0</v>
      </c>
      <c r="U11" s="163">
        <f t="shared" si="14"/>
        <v>0</v>
      </c>
      <c r="V11" s="163">
        <f t="shared" si="14"/>
        <v>0</v>
      </c>
      <c r="W11" s="163">
        <f t="shared" si="14"/>
        <v>0</v>
      </c>
      <c r="X11" s="163">
        <f t="shared" si="14"/>
        <v>0</v>
      </c>
      <c r="Y11" s="163">
        <f t="shared" si="14"/>
        <v>0</v>
      </c>
      <c r="Z11" s="163">
        <f t="shared" si="14"/>
        <v>0</v>
      </c>
      <c r="AA11" s="163">
        <f t="shared" si="14"/>
        <v>0</v>
      </c>
      <c r="AB11" s="163">
        <f t="shared" si="14"/>
        <v>0</v>
      </c>
      <c r="AC11" s="163">
        <f t="shared" si="14"/>
        <v>0</v>
      </c>
      <c r="AD11" s="163">
        <f t="shared" si="14"/>
        <v>0</v>
      </c>
      <c r="AE11" s="163">
        <f t="shared" si="14"/>
        <v>60</v>
      </c>
      <c r="AF11" s="163">
        <f t="shared" si="14"/>
        <v>60</v>
      </c>
      <c r="AG11" s="163">
        <f t="shared" si="14"/>
        <v>0</v>
      </c>
      <c r="AH11" s="163">
        <f t="shared" si="14"/>
        <v>0</v>
      </c>
      <c r="AI11" s="163">
        <f t="shared" si="14"/>
        <v>0</v>
      </c>
      <c r="AJ11" s="163">
        <f t="shared" si="14"/>
        <v>219</v>
      </c>
      <c r="AK11" s="163">
        <f t="shared" si="14"/>
        <v>219</v>
      </c>
      <c r="AL11" s="163">
        <f t="shared" si="14"/>
        <v>0</v>
      </c>
      <c r="AM11" s="163">
        <f t="shared" si="14"/>
        <v>0</v>
      </c>
      <c r="AN11" s="163">
        <f t="shared" si="14"/>
        <v>0</v>
      </c>
      <c r="AO11" s="163">
        <f t="shared" si="14"/>
        <v>555</v>
      </c>
      <c r="AP11" s="163">
        <f t="shared" si="14"/>
        <v>555</v>
      </c>
      <c r="AQ11" s="163">
        <f t="shared" si="14"/>
        <v>0</v>
      </c>
      <c r="AR11" s="163">
        <f t="shared" si="14"/>
        <v>0</v>
      </c>
      <c r="AS11" s="163">
        <f t="shared" si="14"/>
        <v>0</v>
      </c>
      <c r="AT11" s="163">
        <f t="shared" si="14"/>
        <v>175.70999999999998</v>
      </c>
      <c r="AU11" s="163">
        <f t="shared" si="14"/>
        <v>154.70999999999998</v>
      </c>
      <c r="AV11" s="163">
        <f t="shared" si="14"/>
        <v>0</v>
      </c>
      <c r="AW11" s="163">
        <f t="shared" si="14"/>
        <v>0</v>
      </c>
      <c r="AX11" s="163">
        <f t="shared" si="14"/>
        <v>0</v>
      </c>
      <c r="AY11" s="163">
        <f t="shared" si="14"/>
        <v>0</v>
      </c>
      <c r="AZ11" s="163">
        <f t="shared" si="14"/>
        <v>0</v>
      </c>
      <c r="BA11" s="163">
        <f t="shared" ref="BA11" si="15">BA994+BA1038+BA1097+BA1119</f>
        <v>0</v>
      </c>
      <c r="BB11" s="163"/>
      <c r="BC11" s="174"/>
    </row>
    <row r="12" spans="1:55" ht="50.25" customHeight="1">
      <c r="A12" s="401"/>
      <c r="B12" s="402"/>
      <c r="C12" s="403"/>
      <c r="D12" s="149" t="s">
        <v>2</v>
      </c>
      <c r="E12" s="163">
        <f t="shared" si="12"/>
        <v>92641.989400000006</v>
      </c>
      <c r="F12" s="163">
        <f t="shared" si="13"/>
        <v>63162.949739999996</v>
      </c>
      <c r="G12" s="163">
        <f t="shared" ref="G12:G14" si="16">F12*100/E12</f>
        <v>68.179612882967717</v>
      </c>
      <c r="H12" s="163">
        <f t="shared" ref="H12:AZ12" si="17">H995+H1039+H1098+H1120+H1361</f>
        <v>0</v>
      </c>
      <c r="I12" s="163">
        <f t="shared" si="17"/>
        <v>0</v>
      </c>
      <c r="J12" s="163">
        <f t="shared" si="17"/>
        <v>0</v>
      </c>
      <c r="K12" s="163">
        <f t="shared" si="17"/>
        <v>9307.11607</v>
      </c>
      <c r="L12" s="163">
        <f t="shared" si="17"/>
        <v>9307.11607</v>
      </c>
      <c r="M12" s="163">
        <f t="shared" si="17"/>
        <v>0</v>
      </c>
      <c r="N12" s="163">
        <f t="shared" si="17"/>
        <v>3313.0029300000001</v>
      </c>
      <c r="O12" s="163">
        <f t="shared" si="17"/>
        <v>3313.0029300000001</v>
      </c>
      <c r="P12" s="163">
        <f t="shared" si="17"/>
        <v>0</v>
      </c>
      <c r="Q12" s="163">
        <f t="shared" si="17"/>
        <v>11401.79955</v>
      </c>
      <c r="R12" s="163">
        <f t="shared" si="17"/>
        <v>11401.79955</v>
      </c>
      <c r="S12" s="163">
        <f t="shared" si="17"/>
        <v>0</v>
      </c>
      <c r="T12" s="163">
        <f t="shared" si="17"/>
        <v>4479.3814199999997</v>
      </c>
      <c r="U12" s="163">
        <f t="shared" si="17"/>
        <v>4479.3814199999997</v>
      </c>
      <c r="V12" s="163">
        <f t="shared" si="17"/>
        <v>0</v>
      </c>
      <c r="W12" s="163">
        <f t="shared" si="17"/>
        <v>3336.4785099999999</v>
      </c>
      <c r="X12" s="163">
        <f t="shared" si="17"/>
        <v>3336.4785099999999</v>
      </c>
      <c r="Y12" s="163">
        <f t="shared" si="17"/>
        <v>0</v>
      </c>
      <c r="Z12" s="163">
        <f t="shared" si="17"/>
        <v>2168.07989</v>
      </c>
      <c r="AA12" s="163">
        <f t="shared" si="17"/>
        <v>2168.07989</v>
      </c>
      <c r="AB12" s="163">
        <f t="shared" si="17"/>
        <v>0</v>
      </c>
      <c r="AC12" s="163">
        <f t="shared" si="17"/>
        <v>0</v>
      </c>
      <c r="AD12" s="163">
        <f t="shared" si="17"/>
        <v>0</v>
      </c>
      <c r="AE12" s="163">
        <f t="shared" si="17"/>
        <v>1543.90625</v>
      </c>
      <c r="AF12" s="163">
        <f t="shared" si="17"/>
        <v>1543.90625</v>
      </c>
      <c r="AG12" s="163">
        <f t="shared" si="17"/>
        <v>0</v>
      </c>
      <c r="AH12" s="163">
        <f t="shared" si="17"/>
        <v>0</v>
      </c>
      <c r="AI12" s="163">
        <f t="shared" si="17"/>
        <v>0</v>
      </c>
      <c r="AJ12" s="163">
        <f t="shared" si="17"/>
        <v>2935.8996100000004</v>
      </c>
      <c r="AK12" s="163">
        <f t="shared" si="17"/>
        <v>2935.8996100000004</v>
      </c>
      <c r="AL12" s="163">
        <f t="shared" si="17"/>
        <v>0</v>
      </c>
      <c r="AM12" s="163">
        <f t="shared" si="17"/>
        <v>0</v>
      </c>
      <c r="AN12" s="163">
        <f t="shared" si="17"/>
        <v>0</v>
      </c>
      <c r="AO12" s="163">
        <f t="shared" si="17"/>
        <v>9888.8554000000004</v>
      </c>
      <c r="AP12" s="163">
        <f t="shared" si="17"/>
        <v>9888.8553300000003</v>
      </c>
      <c r="AQ12" s="163">
        <f t="shared" si="17"/>
        <v>0</v>
      </c>
      <c r="AR12" s="163">
        <f t="shared" si="17"/>
        <v>0</v>
      </c>
      <c r="AS12" s="163">
        <f t="shared" si="17"/>
        <v>0</v>
      </c>
      <c r="AT12" s="163">
        <f t="shared" si="17"/>
        <v>26574.13018</v>
      </c>
      <c r="AU12" s="163">
        <f t="shared" si="17"/>
        <v>14788.430179999999</v>
      </c>
      <c r="AV12" s="163">
        <f t="shared" si="17"/>
        <v>0</v>
      </c>
      <c r="AW12" s="163">
        <f t="shared" si="17"/>
        <v>0</v>
      </c>
      <c r="AX12" s="163">
        <f t="shared" si="17"/>
        <v>0</v>
      </c>
      <c r="AY12" s="163">
        <f t="shared" si="17"/>
        <v>17693.33959</v>
      </c>
      <c r="AZ12" s="163">
        <f t="shared" si="17"/>
        <v>0</v>
      </c>
      <c r="BA12" s="163">
        <f t="shared" ref="BA12" si="18">BA995+BA1039+BA1098+BA1120</f>
        <v>0</v>
      </c>
      <c r="BB12" s="163"/>
      <c r="BC12" s="174"/>
    </row>
    <row r="13" spans="1:55" ht="22.5" customHeight="1">
      <c r="A13" s="401"/>
      <c r="B13" s="402"/>
      <c r="C13" s="403"/>
      <c r="D13" s="218" t="s">
        <v>268</v>
      </c>
      <c r="E13" s="163">
        <f t="shared" si="12"/>
        <v>439458.37036</v>
      </c>
      <c r="F13" s="163">
        <f t="shared" si="13"/>
        <v>322960.13255999994</v>
      </c>
      <c r="G13" s="163">
        <f t="shared" si="16"/>
        <v>73.490495196492475</v>
      </c>
      <c r="H13" s="163">
        <f t="shared" ref="H13:AZ13" si="19">H996+H1040+H1099+H1121+H1362</f>
        <v>25709.83668</v>
      </c>
      <c r="I13" s="163">
        <f t="shared" si="19"/>
        <v>25709.83668</v>
      </c>
      <c r="J13" s="163">
        <f t="shared" si="19"/>
        <v>0</v>
      </c>
      <c r="K13" s="163">
        <f t="shared" si="19"/>
        <v>59138.970209999999</v>
      </c>
      <c r="L13" s="163">
        <f t="shared" si="19"/>
        <v>59138.970209999999</v>
      </c>
      <c r="M13" s="163">
        <f t="shared" si="19"/>
        <v>0</v>
      </c>
      <c r="N13" s="163">
        <f t="shared" si="19"/>
        <v>14993.965489999999</v>
      </c>
      <c r="O13" s="163">
        <f t="shared" si="19"/>
        <v>14993.965489999999</v>
      </c>
      <c r="P13" s="163">
        <f t="shared" si="19"/>
        <v>0</v>
      </c>
      <c r="Q13" s="163">
        <f t="shared" si="19"/>
        <v>13858.686590000001</v>
      </c>
      <c r="R13" s="163">
        <f t="shared" si="19"/>
        <v>13858.686590000001</v>
      </c>
      <c r="S13" s="163">
        <f t="shared" si="19"/>
        <v>0</v>
      </c>
      <c r="T13" s="163">
        <f t="shared" si="19"/>
        <v>12345.25553</v>
      </c>
      <c r="U13" s="163">
        <f t="shared" si="19"/>
        <v>12345.25553</v>
      </c>
      <c r="V13" s="163">
        <f t="shared" si="19"/>
        <v>0</v>
      </c>
      <c r="W13" s="163">
        <f t="shared" si="19"/>
        <v>16793.83152</v>
      </c>
      <c r="X13" s="163">
        <f t="shared" si="19"/>
        <v>16793.826779999999</v>
      </c>
      <c r="Y13" s="163">
        <f t="shared" si="19"/>
        <v>0</v>
      </c>
      <c r="Z13" s="163">
        <f t="shared" si="19"/>
        <v>18015.683860000001</v>
      </c>
      <c r="AA13" s="163">
        <f t="shared" si="19"/>
        <v>18015.683860000001</v>
      </c>
      <c r="AB13" s="163">
        <f t="shared" si="19"/>
        <v>0</v>
      </c>
      <c r="AC13" s="163">
        <f t="shared" si="19"/>
        <v>0</v>
      </c>
      <c r="AD13" s="163">
        <f t="shared" si="19"/>
        <v>0</v>
      </c>
      <c r="AE13" s="163">
        <f t="shared" si="19"/>
        <v>61761.954169999997</v>
      </c>
      <c r="AF13" s="163">
        <f t="shared" si="19"/>
        <v>61761.954169999997</v>
      </c>
      <c r="AG13" s="163">
        <f t="shared" si="19"/>
        <v>0</v>
      </c>
      <c r="AH13" s="163">
        <f t="shared" si="19"/>
        <v>0</v>
      </c>
      <c r="AI13" s="163">
        <f t="shared" si="19"/>
        <v>0</v>
      </c>
      <c r="AJ13" s="163">
        <f t="shared" si="19"/>
        <v>27356.401319999997</v>
      </c>
      <c r="AK13" s="163">
        <f t="shared" si="19"/>
        <v>27356.401119999999</v>
      </c>
      <c r="AL13" s="163">
        <f t="shared" si="19"/>
        <v>0</v>
      </c>
      <c r="AM13" s="163">
        <f t="shared" si="19"/>
        <v>0</v>
      </c>
      <c r="AN13" s="163">
        <f t="shared" si="19"/>
        <v>0</v>
      </c>
      <c r="AO13" s="163">
        <f t="shared" si="19"/>
        <v>22868.06208</v>
      </c>
      <c r="AP13" s="163">
        <f t="shared" si="19"/>
        <v>22868.06208</v>
      </c>
      <c r="AQ13" s="163">
        <f t="shared" si="19"/>
        <v>0</v>
      </c>
      <c r="AR13" s="163">
        <f t="shared" si="19"/>
        <v>0</v>
      </c>
      <c r="AS13" s="163">
        <f t="shared" si="19"/>
        <v>0</v>
      </c>
      <c r="AT13" s="163">
        <f t="shared" si="19"/>
        <v>53092.065979999985</v>
      </c>
      <c r="AU13" s="163">
        <f t="shared" si="19"/>
        <v>50117.490049999986</v>
      </c>
      <c r="AV13" s="163">
        <f t="shared" si="19"/>
        <v>0</v>
      </c>
      <c r="AW13" s="163">
        <f t="shared" si="19"/>
        <v>0</v>
      </c>
      <c r="AX13" s="163">
        <f t="shared" si="19"/>
        <v>0</v>
      </c>
      <c r="AY13" s="163">
        <f t="shared" si="19"/>
        <v>113523.65693</v>
      </c>
      <c r="AZ13" s="163">
        <f t="shared" si="19"/>
        <v>0</v>
      </c>
      <c r="BA13" s="163">
        <f t="shared" ref="BA13" si="20">BA996+BA1040+BA1099+BA1121</f>
        <v>0</v>
      </c>
      <c r="BB13" s="163"/>
      <c r="BC13" s="174"/>
    </row>
    <row r="14" spans="1:55" ht="82.5" customHeight="1">
      <c r="A14" s="401"/>
      <c r="B14" s="402"/>
      <c r="C14" s="403"/>
      <c r="D14" s="218" t="s">
        <v>274</v>
      </c>
      <c r="E14" s="163">
        <f>H14+K14+N14+Q14+T14+W14+Z14+AE14+AJ14+AO14+AT14+AY14</f>
        <v>84124.775469999993</v>
      </c>
      <c r="F14" s="163">
        <f t="shared" si="13"/>
        <v>19828.767090000001</v>
      </c>
      <c r="G14" s="163">
        <f t="shared" si="16"/>
        <v>23.570662720010706</v>
      </c>
      <c r="H14" s="163">
        <f>H46+H67+H81+H95+H102</f>
        <v>0</v>
      </c>
      <c r="I14" s="163">
        <f t="shared" ref="I14:BA14" si="21">I46+I67+I81+I95+I102</f>
        <v>0</v>
      </c>
      <c r="J14" s="163">
        <f t="shared" si="21"/>
        <v>0</v>
      </c>
      <c r="K14" s="163">
        <f t="shared" si="21"/>
        <v>0</v>
      </c>
      <c r="L14" s="163">
        <f t="shared" si="21"/>
        <v>0</v>
      </c>
      <c r="M14" s="163">
        <f t="shared" si="21"/>
        <v>0</v>
      </c>
      <c r="N14" s="163">
        <f t="shared" si="21"/>
        <v>0</v>
      </c>
      <c r="O14" s="163">
        <f t="shared" si="21"/>
        <v>0</v>
      </c>
      <c r="P14" s="163">
        <f t="shared" si="21"/>
        <v>0</v>
      </c>
      <c r="Q14" s="163">
        <f t="shared" si="21"/>
        <v>0</v>
      </c>
      <c r="R14" s="163">
        <f t="shared" si="21"/>
        <v>0</v>
      </c>
      <c r="S14" s="163">
        <f t="shared" si="21"/>
        <v>0</v>
      </c>
      <c r="T14" s="163">
        <f t="shared" si="21"/>
        <v>2686.1593500000004</v>
      </c>
      <c r="U14" s="163">
        <f t="shared" si="21"/>
        <v>2686.1593500000004</v>
      </c>
      <c r="V14" s="163">
        <f t="shared" si="21"/>
        <v>0</v>
      </c>
      <c r="W14" s="163">
        <f t="shared" si="21"/>
        <v>0</v>
      </c>
      <c r="X14" s="163">
        <f t="shared" si="21"/>
        <v>0</v>
      </c>
      <c r="Y14" s="163">
        <f t="shared" si="21"/>
        <v>0</v>
      </c>
      <c r="Z14" s="163">
        <f t="shared" si="21"/>
        <v>0</v>
      </c>
      <c r="AA14" s="163">
        <f t="shared" si="21"/>
        <v>0</v>
      </c>
      <c r="AB14" s="163">
        <f t="shared" si="21"/>
        <v>0</v>
      </c>
      <c r="AC14" s="163">
        <f t="shared" si="21"/>
        <v>0</v>
      </c>
      <c r="AD14" s="163">
        <f t="shared" si="21"/>
        <v>0</v>
      </c>
      <c r="AE14" s="163">
        <f t="shared" si="21"/>
        <v>0</v>
      </c>
      <c r="AF14" s="163">
        <f t="shared" si="21"/>
        <v>0</v>
      </c>
      <c r="AG14" s="163">
        <f t="shared" si="21"/>
        <v>0</v>
      </c>
      <c r="AH14" s="163">
        <f t="shared" si="21"/>
        <v>0</v>
      </c>
      <c r="AI14" s="163">
        <f t="shared" si="21"/>
        <v>0</v>
      </c>
      <c r="AJ14" s="163">
        <f t="shared" si="21"/>
        <v>2008.9684099999999</v>
      </c>
      <c r="AK14" s="163">
        <f t="shared" si="21"/>
        <v>2008.9684099999999</v>
      </c>
      <c r="AL14" s="163">
        <f t="shared" si="21"/>
        <v>0</v>
      </c>
      <c r="AM14" s="163">
        <f t="shared" si="21"/>
        <v>0</v>
      </c>
      <c r="AN14" s="163">
        <f t="shared" si="21"/>
        <v>0</v>
      </c>
      <c r="AO14" s="163">
        <f t="shared" si="21"/>
        <v>13701.58661</v>
      </c>
      <c r="AP14" s="163">
        <f t="shared" si="21"/>
        <v>13701.58661</v>
      </c>
      <c r="AQ14" s="163">
        <f t="shared" si="21"/>
        <v>0</v>
      </c>
      <c r="AR14" s="163">
        <f t="shared" si="21"/>
        <v>0</v>
      </c>
      <c r="AS14" s="163">
        <f t="shared" si="21"/>
        <v>0</v>
      </c>
      <c r="AT14" s="163">
        <f t="shared" si="21"/>
        <v>1432.0527199999999</v>
      </c>
      <c r="AU14" s="163">
        <f t="shared" si="21"/>
        <v>1432.0527199999999</v>
      </c>
      <c r="AV14" s="163">
        <f t="shared" si="21"/>
        <v>0</v>
      </c>
      <c r="AW14" s="163">
        <f t="shared" si="21"/>
        <v>0</v>
      </c>
      <c r="AX14" s="163">
        <f t="shared" si="21"/>
        <v>0</v>
      </c>
      <c r="AY14" s="163">
        <f t="shared" si="21"/>
        <v>64296.008379999999</v>
      </c>
      <c r="AZ14" s="163">
        <f t="shared" si="21"/>
        <v>0</v>
      </c>
      <c r="BA14" s="163">
        <f t="shared" si="21"/>
        <v>0</v>
      </c>
      <c r="BB14" s="163"/>
      <c r="BC14" s="174"/>
    </row>
    <row r="15" spans="1:55" ht="22.5" customHeight="1">
      <c r="A15" s="401"/>
      <c r="B15" s="402"/>
      <c r="C15" s="403"/>
      <c r="D15" s="218" t="s">
        <v>269</v>
      </c>
      <c r="E15" s="163">
        <f t="shared" ref="E15:F16" si="22">H15+K15+N15+Q15+T15+W15+Z15+AE15+AJ15+AO15+AT15+AY15</f>
        <v>6776.44</v>
      </c>
      <c r="F15" s="163">
        <f t="shared" si="22"/>
        <v>6146.5499999999993</v>
      </c>
      <c r="G15" s="163"/>
      <c r="H15" s="163">
        <f t="shared" ref="H15:AZ15" si="23">H998+H1042+H1101+H1123+H1364</f>
        <v>0</v>
      </c>
      <c r="I15" s="163">
        <f t="shared" si="23"/>
        <v>0</v>
      </c>
      <c r="J15" s="163">
        <f t="shared" si="23"/>
        <v>0</v>
      </c>
      <c r="K15" s="163">
        <f t="shared" si="23"/>
        <v>0</v>
      </c>
      <c r="L15" s="163">
        <f t="shared" si="23"/>
        <v>0</v>
      </c>
      <c r="M15" s="163">
        <f t="shared" si="23"/>
        <v>0</v>
      </c>
      <c r="N15" s="163">
        <f t="shared" si="23"/>
        <v>0</v>
      </c>
      <c r="O15" s="163">
        <f t="shared" si="23"/>
        <v>0</v>
      </c>
      <c r="P15" s="163">
        <f t="shared" si="23"/>
        <v>0</v>
      </c>
      <c r="Q15" s="163">
        <f t="shared" si="23"/>
        <v>0</v>
      </c>
      <c r="R15" s="163">
        <f t="shared" si="23"/>
        <v>0</v>
      </c>
      <c r="S15" s="163">
        <f t="shared" si="23"/>
        <v>0</v>
      </c>
      <c r="T15" s="163">
        <f t="shared" si="23"/>
        <v>0</v>
      </c>
      <c r="U15" s="163">
        <f t="shared" si="23"/>
        <v>0</v>
      </c>
      <c r="V15" s="163">
        <f t="shared" si="23"/>
        <v>0</v>
      </c>
      <c r="W15" s="163">
        <f t="shared" si="23"/>
        <v>0</v>
      </c>
      <c r="X15" s="163">
        <f t="shared" si="23"/>
        <v>0</v>
      </c>
      <c r="Y15" s="163">
        <f t="shared" si="23"/>
        <v>0</v>
      </c>
      <c r="Z15" s="163">
        <f t="shared" si="23"/>
        <v>0</v>
      </c>
      <c r="AA15" s="163">
        <f t="shared" si="23"/>
        <v>0</v>
      </c>
      <c r="AB15" s="163">
        <f t="shared" si="23"/>
        <v>0</v>
      </c>
      <c r="AC15" s="163">
        <f t="shared" si="23"/>
        <v>0</v>
      </c>
      <c r="AD15" s="163">
        <f t="shared" si="23"/>
        <v>0</v>
      </c>
      <c r="AE15" s="163">
        <f t="shared" si="23"/>
        <v>0</v>
      </c>
      <c r="AF15" s="163">
        <f t="shared" si="23"/>
        <v>0</v>
      </c>
      <c r="AG15" s="163">
        <f t="shared" si="23"/>
        <v>0</v>
      </c>
      <c r="AH15" s="163">
        <f t="shared" si="23"/>
        <v>0</v>
      </c>
      <c r="AI15" s="163">
        <f t="shared" si="23"/>
        <v>0</v>
      </c>
      <c r="AJ15" s="163">
        <f t="shared" si="23"/>
        <v>546.20000000000005</v>
      </c>
      <c r="AK15" s="163">
        <f t="shared" si="23"/>
        <v>546.20000000000005</v>
      </c>
      <c r="AL15" s="163">
        <f t="shared" si="23"/>
        <v>0</v>
      </c>
      <c r="AM15" s="163">
        <f t="shared" si="23"/>
        <v>0</v>
      </c>
      <c r="AN15" s="163">
        <f t="shared" si="23"/>
        <v>0</v>
      </c>
      <c r="AO15" s="163">
        <f t="shared" si="23"/>
        <v>3577.66</v>
      </c>
      <c r="AP15" s="163">
        <f t="shared" si="23"/>
        <v>3577.66</v>
      </c>
      <c r="AQ15" s="163">
        <f t="shared" si="23"/>
        <v>0</v>
      </c>
      <c r="AR15" s="163">
        <f t="shared" si="23"/>
        <v>0</v>
      </c>
      <c r="AS15" s="163">
        <f t="shared" si="23"/>
        <v>0</v>
      </c>
      <c r="AT15" s="163">
        <f t="shared" si="23"/>
        <v>2163.6899999999996</v>
      </c>
      <c r="AU15" s="163">
        <f t="shared" si="23"/>
        <v>2022.6899999999998</v>
      </c>
      <c r="AV15" s="163">
        <f t="shared" si="23"/>
        <v>0</v>
      </c>
      <c r="AW15" s="163">
        <f t="shared" si="23"/>
        <v>0</v>
      </c>
      <c r="AX15" s="163">
        <f t="shared" si="23"/>
        <v>0</v>
      </c>
      <c r="AY15" s="163">
        <f t="shared" si="23"/>
        <v>488.89</v>
      </c>
      <c r="AZ15" s="163">
        <f t="shared" si="23"/>
        <v>0</v>
      </c>
      <c r="BA15" s="163">
        <f t="shared" ref="BA15" si="24">BA998+BA1042+BA1101+BA1123</f>
        <v>0</v>
      </c>
      <c r="BB15" s="163"/>
      <c r="BC15" s="174"/>
    </row>
    <row r="16" spans="1:55" ht="31.2">
      <c r="A16" s="404"/>
      <c r="B16" s="405"/>
      <c r="C16" s="406"/>
      <c r="D16" s="220" t="s">
        <v>43</v>
      </c>
      <c r="E16" s="163">
        <f t="shared" si="22"/>
        <v>0</v>
      </c>
      <c r="F16" s="163">
        <f t="shared" ref="F16" si="25">I16+L16+O16+R16+U16+X16+AC16+AH16+AM16+AR16+AW16+AZ16</f>
        <v>0</v>
      </c>
      <c r="G16" s="163"/>
      <c r="H16" s="163">
        <f t="shared" ref="H16:I16" si="26">H999+H1043+H1102+H1124</f>
        <v>0</v>
      </c>
      <c r="I16" s="163">
        <f t="shared" si="26"/>
        <v>0</v>
      </c>
      <c r="J16" s="163">
        <f>J999+J1043+J1102+J1124</f>
        <v>0</v>
      </c>
      <c r="K16" s="163">
        <f t="shared" ref="K16:L16" si="27">K999+K1043+K1102+K1124</f>
        <v>0</v>
      </c>
      <c r="L16" s="163">
        <f t="shared" si="27"/>
        <v>0</v>
      </c>
      <c r="M16" s="163">
        <f>M999+M1043+M1102+M1124</f>
        <v>0</v>
      </c>
      <c r="N16" s="163">
        <f t="shared" ref="N16:BA16" si="28">N999+N1043+N1102+N1124</f>
        <v>0</v>
      </c>
      <c r="O16" s="163">
        <f t="shared" si="28"/>
        <v>0</v>
      </c>
      <c r="P16" s="163">
        <f t="shared" si="28"/>
        <v>0</v>
      </c>
      <c r="Q16" s="163">
        <f t="shared" si="28"/>
        <v>0</v>
      </c>
      <c r="R16" s="163">
        <f t="shared" si="28"/>
        <v>0</v>
      </c>
      <c r="S16" s="163">
        <f t="shared" si="28"/>
        <v>0</v>
      </c>
      <c r="T16" s="163">
        <f t="shared" si="28"/>
        <v>0</v>
      </c>
      <c r="U16" s="163">
        <f t="shared" si="28"/>
        <v>0</v>
      </c>
      <c r="V16" s="163">
        <f t="shared" si="28"/>
        <v>0</v>
      </c>
      <c r="W16" s="163">
        <f t="shared" si="28"/>
        <v>0</v>
      </c>
      <c r="X16" s="163">
        <f t="shared" si="28"/>
        <v>0</v>
      </c>
      <c r="Y16" s="163">
        <f t="shared" si="28"/>
        <v>0</v>
      </c>
      <c r="Z16" s="163">
        <f t="shared" si="28"/>
        <v>0</v>
      </c>
      <c r="AA16" s="163">
        <f t="shared" si="28"/>
        <v>0</v>
      </c>
      <c r="AB16" s="163">
        <f t="shared" si="28"/>
        <v>0</v>
      </c>
      <c r="AC16" s="163">
        <f t="shared" si="28"/>
        <v>0</v>
      </c>
      <c r="AD16" s="163">
        <f t="shared" si="28"/>
        <v>0</v>
      </c>
      <c r="AE16" s="163">
        <f t="shared" si="28"/>
        <v>0</v>
      </c>
      <c r="AF16" s="163">
        <f t="shared" si="28"/>
        <v>0</v>
      </c>
      <c r="AG16" s="163">
        <f t="shared" si="28"/>
        <v>0</v>
      </c>
      <c r="AH16" s="163">
        <f t="shared" si="28"/>
        <v>0</v>
      </c>
      <c r="AI16" s="163">
        <f t="shared" si="28"/>
        <v>0</v>
      </c>
      <c r="AJ16" s="163">
        <f t="shared" si="28"/>
        <v>0</v>
      </c>
      <c r="AK16" s="163">
        <f t="shared" si="28"/>
        <v>0</v>
      </c>
      <c r="AL16" s="163">
        <f t="shared" si="28"/>
        <v>0</v>
      </c>
      <c r="AM16" s="163">
        <f t="shared" si="28"/>
        <v>0</v>
      </c>
      <c r="AN16" s="163">
        <f t="shared" si="28"/>
        <v>0</v>
      </c>
      <c r="AO16" s="163">
        <f t="shared" si="28"/>
        <v>0</v>
      </c>
      <c r="AP16" s="163">
        <f t="shared" si="28"/>
        <v>0</v>
      </c>
      <c r="AQ16" s="163">
        <f t="shared" si="28"/>
        <v>0</v>
      </c>
      <c r="AR16" s="163">
        <f t="shared" si="28"/>
        <v>0</v>
      </c>
      <c r="AS16" s="163">
        <f t="shared" si="28"/>
        <v>0</v>
      </c>
      <c r="AT16" s="163">
        <f t="shared" si="28"/>
        <v>0</v>
      </c>
      <c r="AU16" s="163">
        <f t="shared" si="28"/>
        <v>0</v>
      </c>
      <c r="AV16" s="163">
        <f t="shared" si="28"/>
        <v>0</v>
      </c>
      <c r="AW16" s="163">
        <f t="shared" si="28"/>
        <v>0</v>
      </c>
      <c r="AX16" s="163">
        <f t="shared" si="28"/>
        <v>0</v>
      </c>
      <c r="AY16" s="163">
        <f t="shared" si="28"/>
        <v>0</v>
      </c>
      <c r="AZ16" s="163">
        <f t="shared" si="28"/>
        <v>0</v>
      </c>
      <c r="BA16" s="163">
        <f t="shared" si="28"/>
        <v>0</v>
      </c>
      <c r="BB16" s="163"/>
      <c r="BC16" s="174"/>
    </row>
    <row r="17" spans="1:55" ht="15.6">
      <c r="A17" s="407" t="s">
        <v>36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9"/>
      <c r="BC17" s="410"/>
    </row>
    <row r="18" spans="1:55" ht="18.75" customHeight="1">
      <c r="A18" s="385" t="s">
        <v>272</v>
      </c>
      <c r="B18" s="386"/>
      <c r="C18" s="387"/>
      <c r="D18" s="144" t="s">
        <v>41</v>
      </c>
      <c r="E18" s="145">
        <f>E42+E49+E56+E63+E70+E77+E91+E98+E210</f>
        <v>91130.38913000001</v>
      </c>
      <c r="F18" s="145">
        <f>F42+F49+F56+F63+F70+F77+F91+F98+F210</f>
        <v>21222.950130000001</v>
      </c>
      <c r="G18" s="163">
        <f t="shared" ref="G18:G22" si="29">F18*100/E18</f>
        <v>23.288554271094881</v>
      </c>
      <c r="H18" s="145">
        <f>H42+H49+H56+H63+H70+H77+H91+H98</f>
        <v>0</v>
      </c>
      <c r="I18" s="145">
        <f t="shared" ref="I18:BA18" si="30">I42+I49+I56+I63+I70+I77+I91+I98</f>
        <v>0</v>
      </c>
      <c r="J18" s="145">
        <f t="shared" si="30"/>
        <v>0</v>
      </c>
      <c r="K18" s="145">
        <f t="shared" si="30"/>
        <v>0</v>
      </c>
      <c r="L18" s="145">
        <f t="shared" si="30"/>
        <v>0</v>
      </c>
      <c r="M18" s="145">
        <f t="shared" si="30"/>
        <v>0</v>
      </c>
      <c r="N18" s="145">
        <f t="shared" si="30"/>
        <v>0</v>
      </c>
      <c r="O18" s="145">
        <f t="shared" si="30"/>
        <v>0</v>
      </c>
      <c r="P18" s="145">
        <f t="shared" si="30"/>
        <v>0</v>
      </c>
      <c r="Q18" s="145">
        <f t="shared" si="30"/>
        <v>720</v>
      </c>
      <c r="R18" s="145">
        <f t="shared" si="30"/>
        <v>720</v>
      </c>
      <c r="S18" s="145">
        <f t="shared" si="30"/>
        <v>0</v>
      </c>
      <c r="T18" s="145">
        <f t="shared" si="30"/>
        <v>2986.1593500000004</v>
      </c>
      <c r="U18" s="145">
        <f t="shared" si="30"/>
        <v>2986.1593500000004</v>
      </c>
      <c r="V18" s="145">
        <f t="shared" si="30"/>
        <v>0</v>
      </c>
      <c r="W18" s="145">
        <f t="shared" si="30"/>
        <v>0</v>
      </c>
      <c r="X18" s="145">
        <f t="shared" si="30"/>
        <v>0</v>
      </c>
      <c r="Y18" s="145">
        <f t="shared" si="30"/>
        <v>0</v>
      </c>
      <c r="Z18" s="145">
        <f t="shared" si="30"/>
        <v>0</v>
      </c>
      <c r="AA18" s="145">
        <f t="shared" si="30"/>
        <v>0</v>
      </c>
      <c r="AB18" s="145">
        <f t="shared" si="30"/>
        <v>0</v>
      </c>
      <c r="AC18" s="145">
        <f t="shared" si="30"/>
        <v>0</v>
      </c>
      <c r="AD18" s="145">
        <f t="shared" si="30"/>
        <v>0</v>
      </c>
      <c r="AE18" s="145">
        <f t="shared" si="30"/>
        <v>0</v>
      </c>
      <c r="AF18" s="145">
        <f t="shared" si="30"/>
        <v>0</v>
      </c>
      <c r="AG18" s="145">
        <f t="shared" si="30"/>
        <v>0</v>
      </c>
      <c r="AH18" s="145">
        <f t="shared" si="30"/>
        <v>0</v>
      </c>
      <c r="AI18" s="145">
        <f t="shared" si="30"/>
        <v>0</v>
      </c>
      <c r="AJ18" s="145">
        <f t="shared" si="30"/>
        <v>2008.9684099999999</v>
      </c>
      <c r="AK18" s="145">
        <f t="shared" si="30"/>
        <v>2008.9684099999999</v>
      </c>
      <c r="AL18" s="145">
        <f t="shared" si="30"/>
        <v>0</v>
      </c>
      <c r="AM18" s="145">
        <f t="shared" si="30"/>
        <v>0</v>
      </c>
      <c r="AN18" s="145">
        <f t="shared" si="30"/>
        <v>0</v>
      </c>
      <c r="AO18" s="145">
        <f t="shared" si="30"/>
        <v>13701.58661</v>
      </c>
      <c r="AP18" s="145">
        <f t="shared" si="30"/>
        <v>13701.58661</v>
      </c>
      <c r="AQ18" s="145">
        <f t="shared" si="30"/>
        <v>0</v>
      </c>
      <c r="AR18" s="145">
        <f t="shared" si="30"/>
        <v>0</v>
      </c>
      <c r="AS18" s="145">
        <f t="shared" si="30"/>
        <v>0</v>
      </c>
      <c r="AT18" s="145">
        <f t="shared" si="30"/>
        <v>1435.6847600000001</v>
      </c>
      <c r="AU18" s="145">
        <f t="shared" si="30"/>
        <v>1435.6847600000001</v>
      </c>
      <c r="AV18" s="145">
        <f t="shared" si="30"/>
        <v>0</v>
      </c>
      <c r="AW18" s="145">
        <f t="shared" si="30"/>
        <v>0</v>
      </c>
      <c r="AX18" s="145">
        <f t="shared" si="30"/>
        <v>0</v>
      </c>
      <c r="AY18" s="145">
        <f t="shared" si="30"/>
        <v>69907.438999999998</v>
      </c>
      <c r="AZ18" s="145">
        <f t="shared" si="30"/>
        <v>0</v>
      </c>
      <c r="BA18" s="145">
        <f t="shared" si="30"/>
        <v>0</v>
      </c>
      <c r="BB18" s="146"/>
      <c r="BC18" s="336"/>
    </row>
    <row r="19" spans="1:55" ht="31.2">
      <c r="A19" s="388"/>
      <c r="B19" s="389"/>
      <c r="C19" s="390"/>
      <c r="D19" s="220" t="s">
        <v>37</v>
      </c>
      <c r="E19" s="145">
        <f t="shared" ref="E19:F19" si="31">E43+E50+E57+E64+E71+E78+E92+E99+E211</f>
        <v>0</v>
      </c>
      <c r="F19" s="145">
        <f t="shared" si="31"/>
        <v>0</v>
      </c>
      <c r="G19" s="163"/>
      <c r="H19" s="145">
        <f t="shared" ref="H19:BA19" si="32">H43+H50+H57+H64+H71+H78+H92+H99</f>
        <v>0</v>
      </c>
      <c r="I19" s="145">
        <f t="shared" si="32"/>
        <v>0</v>
      </c>
      <c r="J19" s="145">
        <f t="shared" si="32"/>
        <v>0</v>
      </c>
      <c r="K19" s="145">
        <f t="shared" si="32"/>
        <v>0</v>
      </c>
      <c r="L19" s="145">
        <f t="shared" si="32"/>
        <v>0</v>
      </c>
      <c r="M19" s="145">
        <f t="shared" si="32"/>
        <v>0</v>
      </c>
      <c r="N19" s="145">
        <f t="shared" si="32"/>
        <v>0</v>
      </c>
      <c r="O19" s="145">
        <f t="shared" si="32"/>
        <v>0</v>
      </c>
      <c r="P19" s="145">
        <f t="shared" si="32"/>
        <v>0</v>
      </c>
      <c r="Q19" s="145">
        <f t="shared" si="32"/>
        <v>0</v>
      </c>
      <c r="R19" s="145">
        <f t="shared" si="32"/>
        <v>0</v>
      </c>
      <c r="S19" s="145">
        <f t="shared" si="32"/>
        <v>0</v>
      </c>
      <c r="T19" s="145">
        <f t="shared" si="32"/>
        <v>0</v>
      </c>
      <c r="U19" s="145">
        <f t="shared" si="32"/>
        <v>0</v>
      </c>
      <c r="V19" s="145">
        <f t="shared" si="32"/>
        <v>0</v>
      </c>
      <c r="W19" s="145">
        <f t="shared" si="32"/>
        <v>0</v>
      </c>
      <c r="X19" s="145">
        <f t="shared" si="32"/>
        <v>0</v>
      </c>
      <c r="Y19" s="145">
        <f t="shared" si="32"/>
        <v>0</v>
      </c>
      <c r="Z19" s="145">
        <f t="shared" si="32"/>
        <v>0</v>
      </c>
      <c r="AA19" s="145">
        <f t="shared" si="32"/>
        <v>0</v>
      </c>
      <c r="AB19" s="145">
        <f t="shared" si="32"/>
        <v>0</v>
      </c>
      <c r="AC19" s="145">
        <f t="shared" si="32"/>
        <v>0</v>
      </c>
      <c r="AD19" s="145">
        <f t="shared" si="32"/>
        <v>0</v>
      </c>
      <c r="AE19" s="145">
        <f t="shared" si="32"/>
        <v>0</v>
      </c>
      <c r="AF19" s="145">
        <f t="shared" si="32"/>
        <v>0</v>
      </c>
      <c r="AG19" s="145">
        <f t="shared" si="32"/>
        <v>0</v>
      </c>
      <c r="AH19" s="145">
        <f t="shared" si="32"/>
        <v>0</v>
      </c>
      <c r="AI19" s="145">
        <f t="shared" si="32"/>
        <v>0</v>
      </c>
      <c r="AJ19" s="145">
        <f t="shared" si="32"/>
        <v>0</v>
      </c>
      <c r="AK19" s="145">
        <f t="shared" si="32"/>
        <v>0</v>
      </c>
      <c r="AL19" s="145">
        <f t="shared" si="32"/>
        <v>0</v>
      </c>
      <c r="AM19" s="145">
        <f t="shared" si="32"/>
        <v>0</v>
      </c>
      <c r="AN19" s="145">
        <f t="shared" si="32"/>
        <v>0</v>
      </c>
      <c r="AO19" s="145">
        <f t="shared" si="32"/>
        <v>0</v>
      </c>
      <c r="AP19" s="145">
        <f t="shared" si="32"/>
        <v>0</v>
      </c>
      <c r="AQ19" s="145">
        <f t="shared" si="32"/>
        <v>0</v>
      </c>
      <c r="AR19" s="145">
        <f t="shared" si="32"/>
        <v>0</v>
      </c>
      <c r="AS19" s="145">
        <f t="shared" si="32"/>
        <v>0</v>
      </c>
      <c r="AT19" s="145">
        <f t="shared" si="32"/>
        <v>0</v>
      </c>
      <c r="AU19" s="145">
        <f t="shared" si="32"/>
        <v>0</v>
      </c>
      <c r="AV19" s="145">
        <f t="shared" si="32"/>
        <v>0</v>
      </c>
      <c r="AW19" s="145">
        <f t="shared" si="32"/>
        <v>0</v>
      </c>
      <c r="AX19" s="145">
        <f t="shared" si="32"/>
        <v>0</v>
      </c>
      <c r="AY19" s="145">
        <f t="shared" si="32"/>
        <v>0</v>
      </c>
      <c r="AZ19" s="145">
        <f t="shared" si="32"/>
        <v>0</v>
      </c>
      <c r="BA19" s="145">
        <f t="shared" si="32"/>
        <v>0</v>
      </c>
      <c r="BB19" s="143"/>
      <c r="BC19" s="336"/>
    </row>
    <row r="20" spans="1:55" ht="52.5" customHeight="1">
      <c r="A20" s="388"/>
      <c r="B20" s="389"/>
      <c r="C20" s="390"/>
      <c r="D20" s="159" t="s">
        <v>2</v>
      </c>
      <c r="E20" s="145">
        <f t="shared" ref="E20:F20" si="33">E44+E51+E58+E65+E72+E79+E93+E100+E212</f>
        <v>0</v>
      </c>
      <c r="F20" s="145">
        <f t="shared" si="33"/>
        <v>0</v>
      </c>
      <c r="G20" s="163"/>
      <c r="H20" s="145">
        <f t="shared" ref="H20:BA20" si="34">H44+H51+H58+H65+H72+H79+H93+H100</f>
        <v>0</v>
      </c>
      <c r="I20" s="145">
        <f t="shared" si="34"/>
        <v>0</v>
      </c>
      <c r="J20" s="145">
        <f t="shared" si="34"/>
        <v>0</v>
      </c>
      <c r="K20" s="145">
        <f t="shared" si="34"/>
        <v>0</v>
      </c>
      <c r="L20" s="145">
        <f t="shared" si="34"/>
        <v>0</v>
      </c>
      <c r="M20" s="145">
        <f t="shared" si="34"/>
        <v>0</v>
      </c>
      <c r="N20" s="145">
        <f t="shared" si="34"/>
        <v>0</v>
      </c>
      <c r="O20" s="145">
        <f t="shared" si="34"/>
        <v>0</v>
      </c>
      <c r="P20" s="145">
        <f t="shared" si="34"/>
        <v>0</v>
      </c>
      <c r="Q20" s="145">
        <f t="shared" si="34"/>
        <v>0</v>
      </c>
      <c r="R20" s="145">
        <f t="shared" si="34"/>
        <v>0</v>
      </c>
      <c r="S20" s="145">
        <f t="shared" si="34"/>
        <v>0</v>
      </c>
      <c r="T20" s="145">
        <f t="shared" si="34"/>
        <v>0</v>
      </c>
      <c r="U20" s="145">
        <f t="shared" si="34"/>
        <v>0</v>
      </c>
      <c r="V20" s="145">
        <f t="shared" si="34"/>
        <v>0</v>
      </c>
      <c r="W20" s="145">
        <f t="shared" si="34"/>
        <v>0</v>
      </c>
      <c r="X20" s="145">
        <f t="shared" si="34"/>
        <v>0</v>
      </c>
      <c r="Y20" s="145">
        <f t="shared" si="34"/>
        <v>0</v>
      </c>
      <c r="Z20" s="145">
        <f t="shared" si="34"/>
        <v>0</v>
      </c>
      <c r="AA20" s="145">
        <f t="shared" si="34"/>
        <v>0</v>
      </c>
      <c r="AB20" s="145">
        <f t="shared" si="34"/>
        <v>0</v>
      </c>
      <c r="AC20" s="145">
        <f t="shared" si="34"/>
        <v>0</v>
      </c>
      <c r="AD20" s="145">
        <f t="shared" si="34"/>
        <v>0</v>
      </c>
      <c r="AE20" s="145">
        <f t="shared" si="34"/>
        <v>0</v>
      </c>
      <c r="AF20" s="145">
        <f t="shared" si="34"/>
        <v>0</v>
      </c>
      <c r="AG20" s="145">
        <f t="shared" si="34"/>
        <v>0</v>
      </c>
      <c r="AH20" s="145">
        <f t="shared" si="34"/>
        <v>0</v>
      </c>
      <c r="AI20" s="145">
        <f t="shared" si="34"/>
        <v>0</v>
      </c>
      <c r="AJ20" s="145">
        <f t="shared" si="34"/>
        <v>0</v>
      </c>
      <c r="AK20" s="145">
        <f t="shared" si="34"/>
        <v>0</v>
      </c>
      <c r="AL20" s="145">
        <f t="shared" si="34"/>
        <v>0</v>
      </c>
      <c r="AM20" s="145">
        <f t="shared" si="34"/>
        <v>0</v>
      </c>
      <c r="AN20" s="145">
        <f t="shared" si="34"/>
        <v>0</v>
      </c>
      <c r="AO20" s="145">
        <f t="shared" si="34"/>
        <v>0</v>
      </c>
      <c r="AP20" s="145">
        <f t="shared" si="34"/>
        <v>0</v>
      </c>
      <c r="AQ20" s="145">
        <f t="shared" si="34"/>
        <v>0</v>
      </c>
      <c r="AR20" s="145">
        <f t="shared" si="34"/>
        <v>0</v>
      </c>
      <c r="AS20" s="145">
        <f t="shared" si="34"/>
        <v>0</v>
      </c>
      <c r="AT20" s="145">
        <f t="shared" si="34"/>
        <v>0</v>
      </c>
      <c r="AU20" s="145">
        <f t="shared" si="34"/>
        <v>0</v>
      </c>
      <c r="AV20" s="145">
        <f t="shared" si="34"/>
        <v>0</v>
      </c>
      <c r="AW20" s="145">
        <f t="shared" si="34"/>
        <v>0</v>
      </c>
      <c r="AX20" s="145">
        <f t="shared" si="34"/>
        <v>0</v>
      </c>
      <c r="AY20" s="145">
        <f t="shared" si="34"/>
        <v>0</v>
      </c>
      <c r="AZ20" s="145">
        <f t="shared" si="34"/>
        <v>0</v>
      </c>
      <c r="BA20" s="145">
        <f t="shared" si="34"/>
        <v>0</v>
      </c>
      <c r="BB20" s="147"/>
      <c r="BC20" s="336"/>
    </row>
    <row r="21" spans="1:55" ht="15.6">
      <c r="A21" s="388"/>
      <c r="B21" s="389"/>
      <c r="C21" s="390"/>
      <c r="D21" s="218" t="s">
        <v>268</v>
      </c>
      <c r="E21" s="145">
        <f t="shared" ref="E21:F21" si="35">E45+E52+E59+E66+E73+E80+E94+E101+E213</f>
        <v>91130.38913000001</v>
      </c>
      <c r="F21" s="145">
        <f t="shared" si="35"/>
        <v>21222.950130000001</v>
      </c>
      <c r="G21" s="163">
        <f t="shared" si="29"/>
        <v>23.288554271094881</v>
      </c>
      <c r="H21" s="145">
        <f>H45+H52+H59+H66+H73+H80+H94+H101+H213</f>
        <v>0</v>
      </c>
      <c r="I21" s="145">
        <f t="shared" ref="I21:BA21" si="36">I45+I52+I59+I66+I73+I80+I94+I101+I213</f>
        <v>0</v>
      </c>
      <c r="J21" s="145">
        <f t="shared" si="36"/>
        <v>0</v>
      </c>
      <c r="K21" s="145">
        <f t="shared" si="36"/>
        <v>0</v>
      </c>
      <c r="L21" s="145">
        <f t="shared" si="36"/>
        <v>0</v>
      </c>
      <c r="M21" s="145">
        <f t="shared" si="36"/>
        <v>0</v>
      </c>
      <c r="N21" s="145">
        <f t="shared" si="36"/>
        <v>0</v>
      </c>
      <c r="O21" s="145">
        <f t="shared" si="36"/>
        <v>0</v>
      </c>
      <c r="P21" s="145">
        <f t="shared" si="36"/>
        <v>0</v>
      </c>
      <c r="Q21" s="145">
        <f t="shared" si="36"/>
        <v>720</v>
      </c>
      <c r="R21" s="145">
        <f t="shared" si="36"/>
        <v>720</v>
      </c>
      <c r="S21" s="145">
        <f t="shared" si="36"/>
        <v>0</v>
      </c>
      <c r="T21" s="145">
        <f t="shared" si="36"/>
        <v>2986.1593500000004</v>
      </c>
      <c r="U21" s="145">
        <f t="shared" si="36"/>
        <v>2986.1593500000004</v>
      </c>
      <c r="V21" s="145">
        <f t="shared" si="36"/>
        <v>0</v>
      </c>
      <c r="W21" s="145">
        <f t="shared" si="36"/>
        <v>0</v>
      </c>
      <c r="X21" s="145">
        <f t="shared" si="36"/>
        <v>0</v>
      </c>
      <c r="Y21" s="145">
        <f t="shared" si="36"/>
        <v>0</v>
      </c>
      <c r="Z21" s="145">
        <f t="shared" si="36"/>
        <v>0</v>
      </c>
      <c r="AA21" s="145">
        <f t="shared" si="36"/>
        <v>0</v>
      </c>
      <c r="AB21" s="145">
        <f t="shared" si="36"/>
        <v>0</v>
      </c>
      <c r="AC21" s="145">
        <f t="shared" si="36"/>
        <v>0</v>
      </c>
      <c r="AD21" s="145">
        <f t="shared" si="36"/>
        <v>0</v>
      </c>
      <c r="AE21" s="145">
        <f t="shared" si="36"/>
        <v>0</v>
      </c>
      <c r="AF21" s="145">
        <f t="shared" si="36"/>
        <v>0</v>
      </c>
      <c r="AG21" s="145">
        <f t="shared" si="36"/>
        <v>0</v>
      </c>
      <c r="AH21" s="145">
        <f t="shared" si="36"/>
        <v>0</v>
      </c>
      <c r="AI21" s="145">
        <f t="shared" si="36"/>
        <v>0</v>
      </c>
      <c r="AJ21" s="145">
        <f t="shared" si="36"/>
        <v>2008.9684099999999</v>
      </c>
      <c r="AK21" s="145">
        <f t="shared" si="36"/>
        <v>2008.9684099999999</v>
      </c>
      <c r="AL21" s="145">
        <f t="shared" si="36"/>
        <v>0</v>
      </c>
      <c r="AM21" s="145">
        <f t="shared" si="36"/>
        <v>0</v>
      </c>
      <c r="AN21" s="145">
        <f t="shared" si="36"/>
        <v>0</v>
      </c>
      <c r="AO21" s="145">
        <f t="shared" si="36"/>
        <v>14072.13761</v>
      </c>
      <c r="AP21" s="145">
        <f t="shared" si="36"/>
        <v>14072.13761</v>
      </c>
      <c r="AQ21" s="145">
        <f t="shared" si="36"/>
        <v>0</v>
      </c>
      <c r="AR21" s="145">
        <f t="shared" si="36"/>
        <v>0</v>
      </c>
      <c r="AS21" s="145">
        <f t="shared" si="36"/>
        <v>0</v>
      </c>
      <c r="AT21" s="145">
        <f t="shared" si="36"/>
        <v>1435.6847600000001</v>
      </c>
      <c r="AU21" s="145">
        <f t="shared" si="36"/>
        <v>1435.6847600000001</v>
      </c>
      <c r="AV21" s="145">
        <f t="shared" si="36"/>
        <v>0</v>
      </c>
      <c r="AW21" s="145">
        <f t="shared" si="36"/>
        <v>0</v>
      </c>
      <c r="AX21" s="145">
        <f t="shared" si="36"/>
        <v>0</v>
      </c>
      <c r="AY21" s="145">
        <f t="shared" si="36"/>
        <v>69907.438999999998</v>
      </c>
      <c r="AZ21" s="145">
        <f t="shared" si="36"/>
        <v>0</v>
      </c>
      <c r="BA21" s="145">
        <f t="shared" si="36"/>
        <v>0</v>
      </c>
      <c r="BB21" s="147"/>
      <c r="BC21" s="336"/>
    </row>
    <row r="22" spans="1:55" ht="84" customHeight="1">
      <c r="A22" s="388"/>
      <c r="B22" s="389"/>
      <c r="C22" s="390"/>
      <c r="D22" s="218" t="s">
        <v>274</v>
      </c>
      <c r="E22" s="145">
        <f t="shared" ref="E22:F22" si="37">E46+E53+E60+E67+E74+E81+E95+E102</f>
        <v>84124.775469999993</v>
      </c>
      <c r="F22" s="145">
        <f t="shared" si="37"/>
        <v>19828.767090000001</v>
      </c>
      <c r="G22" s="163">
        <f t="shared" si="29"/>
        <v>23.570662720010706</v>
      </c>
      <c r="H22" s="145">
        <f t="shared" ref="H22:BA22" si="38">H46+H53+H60+H67+H74+H81+H95+H102</f>
        <v>0</v>
      </c>
      <c r="I22" s="145">
        <f t="shared" si="38"/>
        <v>0</v>
      </c>
      <c r="J22" s="145">
        <f t="shared" si="38"/>
        <v>0</v>
      </c>
      <c r="K22" s="145">
        <f t="shared" si="38"/>
        <v>0</v>
      </c>
      <c r="L22" s="145">
        <f t="shared" si="38"/>
        <v>0</v>
      </c>
      <c r="M22" s="145">
        <f t="shared" si="38"/>
        <v>0</v>
      </c>
      <c r="N22" s="145">
        <f t="shared" si="38"/>
        <v>0</v>
      </c>
      <c r="O22" s="145">
        <f t="shared" si="38"/>
        <v>0</v>
      </c>
      <c r="P22" s="145">
        <f t="shared" si="38"/>
        <v>0</v>
      </c>
      <c r="Q22" s="145">
        <f t="shared" si="38"/>
        <v>0</v>
      </c>
      <c r="R22" s="145">
        <f t="shared" si="38"/>
        <v>0</v>
      </c>
      <c r="S22" s="145">
        <f t="shared" si="38"/>
        <v>0</v>
      </c>
      <c r="T22" s="145">
        <f t="shared" si="38"/>
        <v>2686.1593500000004</v>
      </c>
      <c r="U22" s="145">
        <f t="shared" si="38"/>
        <v>2686.1593500000004</v>
      </c>
      <c r="V22" s="145">
        <f t="shared" si="38"/>
        <v>0</v>
      </c>
      <c r="W22" s="145">
        <f t="shared" si="38"/>
        <v>0</v>
      </c>
      <c r="X22" s="145">
        <f t="shared" si="38"/>
        <v>0</v>
      </c>
      <c r="Y22" s="145">
        <f t="shared" si="38"/>
        <v>0</v>
      </c>
      <c r="Z22" s="145">
        <f t="shared" si="38"/>
        <v>0</v>
      </c>
      <c r="AA22" s="145">
        <f t="shared" si="38"/>
        <v>0</v>
      </c>
      <c r="AB22" s="145">
        <f t="shared" si="38"/>
        <v>0</v>
      </c>
      <c r="AC22" s="145">
        <f t="shared" si="38"/>
        <v>0</v>
      </c>
      <c r="AD22" s="145">
        <f t="shared" si="38"/>
        <v>0</v>
      </c>
      <c r="AE22" s="145">
        <f t="shared" si="38"/>
        <v>0</v>
      </c>
      <c r="AF22" s="145">
        <f t="shared" si="38"/>
        <v>0</v>
      </c>
      <c r="AG22" s="145">
        <f t="shared" si="38"/>
        <v>0</v>
      </c>
      <c r="AH22" s="145">
        <f t="shared" si="38"/>
        <v>0</v>
      </c>
      <c r="AI22" s="145">
        <f t="shared" si="38"/>
        <v>0</v>
      </c>
      <c r="AJ22" s="145">
        <f t="shared" si="38"/>
        <v>2008.9684099999999</v>
      </c>
      <c r="AK22" s="145">
        <f t="shared" si="38"/>
        <v>2008.9684099999999</v>
      </c>
      <c r="AL22" s="145">
        <f t="shared" si="38"/>
        <v>0</v>
      </c>
      <c r="AM22" s="145">
        <f t="shared" si="38"/>
        <v>0</v>
      </c>
      <c r="AN22" s="145">
        <f t="shared" si="38"/>
        <v>0</v>
      </c>
      <c r="AO22" s="145">
        <f t="shared" si="38"/>
        <v>13701.58661</v>
      </c>
      <c r="AP22" s="145">
        <f t="shared" si="38"/>
        <v>13701.58661</v>
      </c>
      <c r="AQ22" s="145">
        <f t="shared" si="38"/>
        <v>0</v>
      </c>
      <c r="AR22" s="145">
        <f t="shared" si="38"/>
        <v>0</v>
      </c>
      <c r="AS22" s="145">
        <f t="shared" si="38"/>
        <v>0</v>
      </c>
      <c r="AT22" s="145">
        <f t="shared" si="38"/>
        <v>1432.0527199999999</v>
      </c>
      <c r="AU22" s="145">
        <f t="shared" si="38"/>
        <v>1432.0527199999999</v>
      </c>
      <c r="AV22" s="145">
        <f t="shared" si="38"/>
        <v>0</v>
      </c>
      <c r="AW22" s="145">
        <f t="shared" si="38"/>
        <v>0</v>
      </c>
      <c r="AX22" s="145">
        <f t="shared" si="38"/>
        <v>0</v>
      </c>
      <c r="AY22" s="145">
        <f t="shared" si="38"/>
        <v>64296.008379999999</v>
      </c>
      <c r="AZ22" s="145">
        <f t="shared" si="38"/>
        <v>0</v>
      </c>
      <c r="BA22" s="145">
        <f t="shared" si="38"/>
        <v>0</v>
      </c>
      <c r="BB22" s="147"/>
      <c r="BC22" s="336"/>
    </row>
    <row r="23" spans="1:55" ht="15.6">
      <c r="A23" s="388"/>
      <c r="B23" s="389"/>
      <c r="C23" s="390"/>
      <c r="D23" s="218" t="s">
        <v>269</v>
      </c>
      <c r="E23" s="145">
        <f t="shared" ref="E23:BA23" si="39">E47+E54+E61+E68+E96+E110+E117+E124+E131</f>
        <v>0</v>
      </c>
      <c r="F23" s="145">
        <f t="shared" si="39"/>
        <v>0</v>
      </c>
      <c r="G23" s="145">
        <f t="shared" si="39"/>
        <v>0</v>
      </c>
      <c r="H23" s="145">
        <f t="shared" si="39"/>
        <v>0</v>
      </c>
      <c r="I23" s="145">
        <f t="shared" si="39"/>
        <v>0</v>
      </c>
      <c r="J23" s="145">
        <f t="shared" si="39"/>
        <v>0</v>
      </c>
      <c r="K23" s="145">
        <f t="shared" si="39"/>
        <v>0</v>
      </c>
      <c r="L23" s="145">
        <f t="shared" si="39"/>
        <v>0</v>
      </c>
      <c r="M23" s="145">
        <f t="shared" si="39"/>
        <v>0</v>
      </c>
      <c r="N23" s="145">
        <f t="shared" si="39"/>
        <v>0</v>
      </c>
      <c r="O23" s="145">
        <f t="shared" si="39"/>
        <v>0</v>
      </c>
      <c r="P23" s="145">
        <f t="shared" si="39"/>
        <v>0</v>
      </c>
      <c r="Q23" s="145">
        <f t="shared" si="39"/>
        <v>0</v>
      </c>
      <c r="R23" s="145">
        <f t="shared" si="39"/>
        <v>0</v>
      </c>
      <c r="S23" s="145">
        <f t="shared" si="39"/>
        <v>0</v>
      </c>
      <c r="T23" s="145">
        <f t="shared" si="39"/>
        <v>0</v>
      </c>
      <c r="U23" s="145">
        <f t="shared" si="39"/>
        <v>0</v>
      </c>
      <c r="V23" s="145">
        <f t="shared" si="39"/>
        <v>0</v>
      </c>
      <c r="W23" s="145">
        <f t="shared" si="39"/>
        <v>0</v>
      </c>
      <c r="X23" s="145">
        <f t="shared" si="39"/>
        <v>0</v>
      </c>
      <c r="Y23" s="145">
        <f t="shared" si="39"/>
        <v>0</v>
      </c>
      <c r="Z23" s="145">
        <f t="shared" si="39"/>
        <v>0</v>
      </c>
      <c r="AA23" s="145">
        <f t="shared" si="39"/>
        <v>0</v>
      </c>
      <c r="AB23" s="145">
        <f t="shared" si="39"/>
        <v>0</v>
      </c>
      <c r="AC23" s="145">
        <f t="shared" si="39"/>
        <v>0</v>
      </c>
      <c r="AD23" s="145">
        <f t="shared" si="39"/>
        <v>0</v>
      </c>
      <c r="AE23" s="145">
        <f t="shared" si="39"/>
        <v>0</v>
      </c>
      <c r="AF23" s="145">
        <f t="shared" si="39"/>
        <v>0</v>
      </c>
      <c r="AG23" s="145">
        <f t="shared" si="39"/>
        <v>0</v>
      </c>
      <c r="AH23" s="145">
        <f t="shared" si="39"/>
        <v>0</v>
      </c>
      <c r="AI23" s="145">
        <f t="shared" si="39"/>
        <v>0</v>
      </c>
      <c r="AJ23" s="145">
        <f t="shared" si="39"/>
        <v>0</v>
      </c>
      <c r="AK23" s="145">
        <f t="shared" si="39"/>
        <v>0</v>
      </c>
      <c r="AL23" s="145">
        <f t="shared" si="39"/>
        <v>0</v>
      </c>
      <c r="AM23" s="145">
        <f t="shared" si="39"/>
        <v>0</v>
      </c>
      <c r="AN23" s="145">
        <f t="shared" si="39"/>
        <v>0</v>
      </c>
      <c r="AO23" s="145">
        <f t="shared" si="39"/>
        <v>0</v>
      </c>
      <c r="AP23" s="145">
        <f t="shared" si="39"/>
        <v>0</v>
      </c>
      <c r="AQ23" s="145">
        <f t="shared" si="39"/>
        <v>0</v>
      </c>
      <c r="AR23" s="145">
        <f t="shared" si="39"/>
        <v>0</v>
      </c>
      <c r="AS23" s="145">
        <f t="shared" si="39"/>
        <v>0</v>
      </c>
      <c r="AT23" s="145">
        <f t="shared" si="39"/>
        <v>0</v>
      </c>
      <c r="AU23" s="145">
        <f t="shared" si="39"/>
        <v>0</v>
      </c>
      <c r="AV23" s="145">
        <f t="shared" si="39"/>
        <v>0</v>
      </c>
      <c r="AW23" s="145">
        <f t="shared" si="39"/>
        <v>0</v>
      </c>
      <c r="AX23" s="145">
        <f t="shared" si="39"/>
        <v>0</v>
      </c>
      <c r="AY23" s="145">
        <f t="shared" si="39"/>
        <v>0</v>
      </c>
      <c r="AZ23" s="145">
        <f t="shared" si="39"/>
        <v>0</v>
      </c>
      <c r="BA23" s="145">
        <f t="shared" si="39"/>
        <v>0</v>
      </c>
      <c r="BB23" s="147"/>
      <c r="BC23" s="336"/>
    </row>
    <row r="24" spans="1:55" ht="31.2">
      <c r="A24" s="391"/>
      <c r="B24" s="392"/>
      <c r="C24" s="393"/>
      <c r="D24" s="220" t="s">
        <v>43</v>
      </c>
      <c r="E24" s="145">
        <f t="shared" ref="E24:BA24" si="40">E48+E55+E62+E69+E97+E111+E118+E125+E132</f>
        <v>0</v>
      </c>
      <c r="F24" s="145">
        <f t="shared" si="40"/>
        <v>0</v>
      </c>
      <c r="G24" s="145">
        <f t="shared" si="40"/>
        <v>0</v>
      </c>
      <c r="H24" s="145">
        <f t="shared" si="40"/>
        <v>0</v>
      </c>
      <c r="I24" s="145">
        <f t="shared" si="40"/>
        <v>0</v>
      </c>
      <c r="J24" s="145">
        <f t="shared" si="40"/>
        <v>0</v>
      </c>
      <c r="K24" s="145">
        <f t="shared" si="40"/>
        <v>0</v>
      </c>
      <c r="L24" s="145">
        <f t="shared" si="40"/>
        <v>0</v>
      </c>
      <c r="M24" s="145">
        <f t="shared" si="40"/>
        <v>0</v>
      </c>
      <c r="N24" s="145">
        <f t="shared" si="40"/>
        <v>0</v>
      </c>
      <c r="O24" s="145">
        <f t="shared" si="40"/>
        <v>0</v>
      </c>
      <c r="P24" s="145">
        <f t="shared" si="40"/>
        <v>0</v>
      </c>
      <c r="Q24" s="145">
        <f t="shared" si="40"/>
        <v>0</v>
      </c>
      <c r="R24" s="145">
        <f t="shared" si="40"/>
        <v>0</v>
      </c>
      <c r="S24" s="145">
        <f t="shared" si="40"/>
        <v>0</v>
      </c>
      <c r="T24" s="145">
        <f t="shared" si="40"/>
        <v>0</v>
      </c>
      <c r="U24" s="145">
        <f t="shared" si="40"/>
        <v>0</v>
      </c>
      <c r="V24" s="145">
        <f t="shared" si="40"/>
        <v>0</v>
      </c>
      <c r="W24" s="145">
        <f t="shared" si="40"/>
        <v>0</v>
      </c>
      <c r="X24" s="145">
        <f t="shared" si="40"/>
        <v>0</v>
      </c>
      <c r="Y24" s="145">
        <f t="shared" si="40"/>
        <v>0</v>
      </c>
      <c r="Z24" s="145">
        <f t="shared" si="40"/>
        <v>0</v>
      </c>
      <c r="AA24" s="145">
        <f t="shared" si="40"/>
        <v>0</v>
      </c>
      <c r="AB24" s="145">
        <f t="shared" si="40"/>
        <v>0</v>
      </c>
      <c r="AC24" s="145">
        <f t="shared" si="40"/>
        <v>0</v>
      </c>
      <c r="AD24" s="145">
        <f t="shared" si="40"/>
        <v>0</v>
      </c>
      <c r="AE24" s="145">
        <f t="shared" si="40"/>
        <v>0</v>
      </c>
      <c r="AF24" s="145">
        <f t="shared" si="40"/>
        <v>0</v>
      </c>
      <c r="AG24" s="145">
        <f t="shared" si="40"/>
        <v>0</v>
      </c>
      <c r="AH24" s="145">
        <f t="shared" si="40"/>
        <v>0</v>
      </c>
      <c r="AI24" s="145">
        <f t="shared" si="40"/>
        <v>0</v>
      </c>
      <c r="AJ24" s="145">
        <f t="shared" si="40"/>
        <v>0</v>
      </c>
      <c r="AK24" s="145">
        <f t="shared" si="40"/>
        <v>0</v>
      </c>
      <c r="AL24" s="145">
        <f t="shared" si="40"/>
        <v>0</v>
      </c>
      <c r="AM24" s="145">
        <f t="shared" si="40"/>
        <v>0</v>
      </c>
      <c r="AN24" s="145">
        <f t="shared" si="40"/>
        <v>0</v>
      </c>
      <c r="AO24" s="145">
        <f t="shared" si="40"/>
        <v>0</v>
      </c>
      <c r="AP24" s="145">
        <f t="shared" si="40"/>
        <v>0</v>
      </c>
      <c r="AQ24" s="145">
        <f t="shared" si="40"/>
        <v>0</v>
      </c>
      <c r="AR24" s="145">
        <f t="shared" si="40"/>
        <v>0</v>
      </c>
      <c r="AS24" s="145">
        <f t="shared" si="40"/>
        <v>0</v>
      </c>
      <c r="AT24" s="145">
        <f t="shared" si="40"/>
        <v>0</v>
      </c>
      <c r="AU24" s="145">
        <f t="shared" si="40"/>
        <v>0</v>
      </c>
      <c r="AV24" s="145">
        <f t="shared" si="40"/>
        <v>0</v>
      </c>
      <c r="AW24" s="145">
        <f t="shared" si="40"/>
        <v>0</v>
      </c>
      <c r="AX24" s="145">
        <f t="shared" si="40"/>
        <v>0</v>
      </c>
      <c r="AY24" s="145">
        <f t="shared" si="40"/>
        <v>0</v>
      </c>
      <c r="AZ24" s="145">
        <f t="shared" si="40"/>
        <v>0</v>
      </c>
      <c r="BA24" s="145">
        <f t="shared" si="40"/>
        <v>0</v>
      </c>
      <c r="BB24" s="143"/>
      <c r="BC24" s="336"/>
    </row>
    <row r="25" spans="1:55" ht="17.25" customHeight="1">
      <c r="A25" s="385" t="s">
        <v>273</v>
      </c>
      <c r="B25" s="386"/>
      <c r="C25" s="387"/>
      <c r="D25" s="144" t="s">
        <v>41</v>
      </c>
      <c r="E25" s="165">
        <f>E10-E18</f>
        <v>448756.12063000002</v>
      </c>
      <c r="F25" s="165">
        <f t="shared" ref="F25:BA25" si="41">F10-F18</f>
        <v>372035.39217000001</v>
      </c>
      <c r="G25" s="163">
        <f t="shared" ref="G25" si="42">F25*100/E25</f>
        <v>82.903692020446812</v>
      </c>
      <c r="H25" s="165">
        <f t="shared" si="41"/>
        <v>25709.83668</v>
      </c>
      <c r="I25" s="165">
        <f t="shared" si="41"/>
        <v>25709.83668</v>
      </c>
      <c r="J25" s="165">
        <f t="shared" si="41"/>
        <v>100</v>
      </c>
      <c r="K25" s="165">
        <f t="shared" si="41"/>
        <v>68446.086280000003</v>
      </c>
      <c r="L25" s="165">
        <f t="shared" si="41"/>
        <v>68446.086280000003</v>
      </c>
      <c r="M25" s="165">
        <f t="shared" si="41"/>
        <v>100</v>
      </c>
      <c r="N25" s="165">
        <f t="shared" si="41"/>
        <v>18306.968419999997</v>
      </c>
      <c r="O25" s="165">
        <f t="shared" si="41"/>
        <v>18306.968419999997</v>
      </c>
      <c r="P25" s="165">
        <f t="shared" si="41"/>
        <v>0</v>
      </c>
      <c r="Q25" s="165">
        <f t="shared" si="41"/>
        <v>24540.486140000001</v>
      </c>
      <c r="R25" s="165">
        <f t="shared" si="41"/>
        <v>24540.486140000001</v>
      </c>
      <c r="S25" s="165">
        <f t="shared" si="41"/>
        <v>0</v>
      </c>
      <c r="T25" s="165">
        <f t="shared" si="41"/>
        <v>13838.4776</v>
      </c>
      <c r="U25" s="165">
        <f t="shared" si="41"/>
        <v>13838.4776</v>
      </c>
      <c r="V25" s="165">
        <f t="shared" si="41"/>
        <v>0</v>
      </c>
      <c r="W25" s="165">
        <f t="shared" si="41"/>
        <v>20130.310030000001</v>
      </c>
      <c r="X25" s="165">
        <f t="shared" si="41"/>
        <v>20130.30529</v>
      </c>
      <c r="Y25" s="165">
        <f t="shared" si="41"/>
        <v>99.999976453417787</v>
      </c>
      <c r="Z25" s="165">
        <f t="shared" si="41"/>
        <v>20183.763750000002</v>
      </c>
      <c r="AA25" s="165">
        <f t="shared" si="41"/>
        <v>20183.763750000002</v>
      </c>
      <c r="AB25" s="165">
        <f t="shared" si="41"/>
        <v>0</v>
      </c>
      <c r="AC25" s="165">
        <f t="shared" si="41"/>
        <v>0</v>
      </c>
      <c r="AD25" s="165">
        <f t="shared" si="41"/>
        <v>0</v>
      </c>
      <c r="AE25" s="165">
        <f t="shared" si="41"/>
        <v>63365.860419999997</v>
      </c>
      <c r="AF25" s="165">
        <f t="shared" si="41"/>
        <v>63365.860419999997</v>
      </c>
      <c r="AG25" s="165">
        <f t="shared" si="41"/>
        <v>0</v>
      </c>
      <c r="AH25" s="165">
        <f t="shared" si="41"/>
        <v>0</v>
      </c>
      <c r="AI25" s="165">
        <f t="shared" si="41"/>
        <v>0</v>
      </c>
      <c r="AJ25" s="165">
        <f t="shared" si="41"/>
        <v>29048.532519999997</v>
      </c>
      <c r="AK25" s="165">
        <f t="shared" si="41"/>
        <v>29048.532319999998</v>
      </c>
      <c r="AL25" s="165">
        <f t="shared" si="41"/>
        <v>0</v>
      </c>
      <c r="AM25" s="165">
        <f t="shared" si="41"/>
        <v>0</v>
      </c>
      <c r="AN25" s="165">
        <f t="shared" si="41"/>
        <v>0</v>
      </c>
      <c r="AO25" s="165">
        <f t="shared" si="41"/>
        <v>23187.990870000009</v>
      </c>
      <c r="AP25" s="165">
        <f t="shared" si="41"/>
        <v>23187.9908</v>
      </c>
      <c r="AQ25" s="165">
        <f t="shared" si="41"/>
        <v>0</v>
      </c>
      <c r="AR25" s="165">
        <f t="shared" si="41"/>
        <v>0</v>
      </c>
      <c r="AS25" s="165">
        <f t="shared" si="41"/>
        <v>0</v>
      </c>
      <c r="AT25" s="165">
        <f t="shared" si="41"/>
        <v>80569.911399999983</v>
      </c>
      <c r="AU25" s="165">
        <f t="shared" si="41"/>
        <v>65647.635469999979</v>
      </c>
      <c r="AV25" s="165">
        <f t="shared" si="41"/>
        <v>0</v>
      </c>
      <c r="AW25" s="165">
        <f t="shared" si="41"/>
        <v>0</v>
      </c>
      <c r="AX25" s="165">
        <f t="shared" si="41"/>
        <v>0</v>
      </c>
      <c r="AY25" s="165">
        <f>AY10-AY18</f>
        <v>61798.447520000002</v>
      </c>
      <c r="AZ25" s="165">
        <f t="shared" si="41"/>
        <v>0</v>
      </c>
      <c r="BA25" s="165">
        <f t="shared" si="41"/>
        <v>0</v>
      </c>
      <c r="BB25" s="165"/>
      <c r="BC25" s="411"/>
    </row>
    <row r="26" spans="1:55" ht="31.2">
      <c r="A26" s="388"/>
      <c r="B26" s="389"/>
      <c r="C26" s="390"/>
      <c r="D26" s="220" t="s">
        <v>37</v>
      </c>
      <c r="E26" s="165">
        <f t="shared" ref="E26:BA26" si="43">E11-E19</f>
        <v>1009.71</v>
      </c>
      <c r="F26" s="165">
        <f t="shared" si="43"/>
        <v>988.71</v>
      </c>
      <c r="G26" s="165">
        <f t="shared" si="43"/>
        <v>0</v>
      </c>
      <c r="H26" s="165">
        <f t="shared" si="43"/>
        <v>0</v>
      </c>
      <c r="I26" s="165">
        <f t="shared" si="43"/>
        <v>0</v>
      </c>
      <c r="J26" s="165">
        <f t="shared" si="43"/>
        <v>0</v>
      </c>
      <c r="K26" s="165">
        <f t="shared" si="43"/>
        <v>0</v>
      </c>
      <c r="L26" s="165">
        <f t="shared" si="43"/>
        <v>0</v>
      </c>
      <c r="M26" s="165">
        <f t="shared" si="43"/>
        <v>0</v>
      </c>
      <c r="N26" s="165">
        <f t="shared" si="43"/>
        <v>0</v>
      </c>
      <c r="O26" s="165">
        <f t="shared" si="43"/>
        <v>0</v>
      </c>
      <c r="P26" s="165">
        <f t="shared" si="43"/>
        <v>0</v>
      </c>
      <c r="Q26" s="165">
        <f t="shared" si="43"/>
        <v>0</v>
      </c>
      <c r="R26" s="165">
        <f t="shared" si="43"/>
        <v>0</v>
      </c>
      <c r="S26" s="165">
        <f t="shared" si="43"/>
        <v>0</v>
      </c>
      <c r="T26" s="165">
        <f t="shared" si="43"/>
        <v>0</v>
      </c>
      <c r="U26" s="165">
        <f t="shared" si="43"/>
        <v>0</v>
      </c>
      <c r="V26" s="165">
        <f t="shared" si="43"/>
        <v>0</v>
      </c>
      <c r="W26" s="165">
        <f t="shared" si="43"/>
        <v>0</v>
      </c>
      <c r="X26" s="165">
        <f t="shared" si="43"/>
        <v>0</v>
      </c>
      <c r="Y26" s="165">
        <f t="shared" si="43"/>
        <v>0</v>
      </c>
      <c r="Z26" s="165">
        <f t="shared" si="43"/>
        <v>0</v>
      </c>
      <c r="AA26" s="165">
        <f t="shared" si="43"/>
        <v>0</v>
      </c>
      <c r="AB26" s="165">
        <f t="shared" si="43"/>
        <v>0</v>
      </c>
      <c r="AC26" s="165">
        <f t="shared" si="43"/>
        <v>0</v>
      </c>
      <c r="AD26" s="165">
        <f t="shared" si="43"/>
        <v>0</v>
      </c>
      <c r="AE26" s="165">
        <f t="shared" si="43"/>
        <v>60</v>
      </c>
      <c r="AF26" s="165">
        <f t="shared" si="43"/>
        <v>60</v>
      </c>
      <c r="AG26" s="165">
        <f t="shared" si="43"/>
        <v>0</v>
      </c>
      <c r="AH26" s="165">
        <f t="shared" si="43"/>
        <v>0</v>
      </c>
      <c r="AI26" s="165">
        <f t="shared" si="43"/>
        <v>0</v>
      </c>
      <c r="AJ26" s="165">
        <f t="shared" si="43"/>
        <v>219</v>
      </c>
      <c r="AK26" s="165">
        <f t="shared" si="43"/>
        <v>219</v>
      </c>
      <c r="AL26" s="165">
        <f t="shared" si="43"/>
        <v>0</v>
      </c>
      <c r="AM26" s="165">
        <f t="shared" si="43"/>
        <v>0</v>
      </c>
      <c r="AN26" s="165">
        <f t="shared" si="43"/>
        <v>0</v>
      </c>
      <c r="AO26" s="165">
        <f t="shared" si="43"/>
        <v>555</v>
      </c>
      <c r="AP26" s="165">
        <f t="shared" si="43"/>
        <v>555</v>
      </c>
      <c r="AQ26" s="165">
        <f t="shared" si="43"/>
        <v>0</v>
      </c>
      <c r="AR26" s="165">
        <f t="shared" si="43"/>
        <v>0</v>
      </c>
      <c r="AS26" s="165">
        <f t="shared" si="43"/>
        <v>0</v>
      </c>
      <c r="AT26" s="165">
        <f t="shared" si="43"/>
        <v>175.70999999999998</v>
      </c>
      <c r="AU26" s="165">
        <f t="shared" si="43"/>
        <v>154.70999999999998</v>
      </c>
      <c r="AV26" s="165">
        <f t="shared" si="43"/>
        <v>0</v>
      </c>
      <c r="AW26" s="165">
        <f t="shared" si="43"/>
        <v>0</v>
      </c>
      <c r="AX26" s="165">
        <f t="shared" si="43"/>
        <v>0</v>
      </c>
      <c r="AY26" s="165">
        <f t="shared" si="43"/>
        <v>0</v>
      </c>
      <c r="AZ26" s="165">
        <f t="shared" si="43"/>
        <v>0</v>
      </c>
      <c r="BA26" s="165">
        <f t="shared" si="43"/>
        <v>0</v>
      </c>
      <c r="BB26" s="165"/>
      <c r="BC26" s="411"/>
    </row>
    <row r="27" spans="1:55" ht="57.75" customHeight="1">
      <c r="A27" s="388"/>
      <c r="B27" s="389"/>
      <c r="C27" s="390"/>
      <c r="D27" s="159" t="s">
        <v>2</v>
      </c>
      <c r="E27" s="165">
        <f t="shared" ref="E27:BA27" si="44">E12-E20</f>
        <v>92641.989400000006</v>
      </c>
      <c r="F27" s="165">
        <f t="shared" si="44"/>
        <v>63162.949739999996</v>
      </c>
      <c r="G27" s="163">
        <f t="shared" ref="G27:G29" si="45">F27*100/E27</f>
        <v>68.179612882967717</v>
      </c>
      <c r="H27" s="165">
        <f t="shared" si="44"/>
        <v>0</v>
      </c>
      <c r="I27" s="165">
        <f t="shared" si="44"/>
        <v>0</v>
      </c>
      <c r="J27" s="165">
        <f t="shared" si="44"/>
        <v>0</v>
      </c>
      <c r="K27" s="165">
        <f t="shared" si="44"/>
        <v>9307.11607</v>
      </c>
      <c r="L27" s="165">
        <f t="shared" si="44"/>
        <v>9307.11607</v>
      </c>
      <c r="M27" s="165">
        <f t="shared" si="44"/>
        <v>0</v>
      </c>
      <c r="N27" s="165">
        <f t="shared" si="44"/>
        <v>3313.0029300000001</v>
      </c>
      <c r="O27" s="165">
        <f t="shared" si="44"/>
        <v>3313.0029300000001</v>
      </c>
      <c r="P27" s="165">
        <f t="shared" si="44"/>
        <v>0</v>
      </c>
      <c r="Q27" s="165">
        <f t="shared" si="44"/>
        <v>11401.79955</v>
      </c>
      <c r="R27" s="165">
        <f t="shared" si="44"/>
        <v>11401.79955</v>
      </c>
      <c r="S27" s="165">
        <f t="shared" si="44"/>
        <v>0</v>
      </c>
      <c r="T27" s="165">
        <f t="shared" si="44"/>
        <v>4479.3814199999997</v>
      </c>
      <c r="U27" s="165">
        <f t="shared" si="44"/>
        <v>4479.3814199999997</v>
      </c>
      <c r="V27" s="165">
        <f t="shared" si="44"/>
        <v>0</v>
      </c>
      <c r="W27" s="165">
        <f t="shared" si="44"/>
        <v>3336.4785099999999</v>
      </c>
      <c r="X27" s="165">
        <f t="shared" si="44"/>
        <v>3336.4785099999999</v>
      </c>
      <c r="Y27" s="165">
        <f t="shared" si="44"/>
        <v>0</v>
      </c>
      <c r="Z27" s="165">
        <f t="shared" si="44"/>
        <v>2168.07989</v>
      </c>
      <c r="AA27" s="165">
        <f t="shared" si="44"/>
        <v>2168.07989</v>
      </c>
      <c r="AB27" s="165">
        <f t="shared" si="44"/>
        <v>0</v>
      </c>
      <c r="AC27" s="165">
        <f t="shared" si="44"/>
        <v>0</v>
      </c>
      <c r="AD27" s="165">
        <f t="shared" si="44"/>
        <v>0</v>
      </c>
      <c r="AE27" s="165">
        <f t="shared" si="44"/>
        <v>1543.90625</v>
      </c>
      <c r="AF27" s="165">
        <f t="shared" si="44"/>
        <v>1543.90625</v>
      </c>
      <c r="AG27" s="165">
        <f t="shared" si="44"/>
        <v>0</v>
      </c>
      <c r="AH27" s="165">
        <f t="shared" si="44"/>
        <v>0</v>
      </c>
      <c r="AI27" s="165">
        <f t="shared" si="44"/>
        <v>0</v>
      </c>
      <c r="AJ27" s="165">
        <f t="shared" si="44"/>
        <v>2935.8996100000004</v>
      </c>
      <c r="AK27" s="165">
        <f t="shared" si="44"/>
        <v>2935.8996100000004</v>
      </c>
      <c r="AL27" s="165">
        <f t="shared" si="44"/>
        <v>0</v>
      </c>
      <c r="AM27" s="165">
        <f t="shared" si="44"/>
        <v>0</v>
      </c>
      <c r="AN27" s="165">
        <f t="shared" si="44"/>
        <v>0</v>
      </c>
      <c r="AO27" s="165">
        <f t="shared" si="44"/>
        <v>9888.8554000000004</v>
      </c>
      <c r="AP27" s="165">
        <f t="shared" si="44"/>
        <v>9888.8553300000003</v>
      </c>
      <c r="AQ27" s="165">
        <f t="shared" si="44"/>
        <v>0</v>
      </c>
      <c r="AR27" s="165">
        <f t="shared" si="44"/>
        <v>0</v>
      </c>
      <c r="AS27" s="165">
        <f t="shared" si="44"/>
        <v>0</v>
      </c>
      <c r="AT27" s="165">
        <f t="shared" si="44"/>
        <v>26574.13018</v>
      </c>
      <c r="AU27" s="165">
        <f t="shared" si="44"/>
        <v>14788.430179999999</v>
      </c>
      <c r="AV27" s="165">
        <f t="shared" si="44"/>
        <v>0</v>
      </c>
      <c r="AW27" s="165">
        <f t="shared" si="44"/>
        <v>0</v>
      </c>
      <c r="AX27" s="165">
        <f t="shared" si="44"/>
        <v>0</v>
      </c>
      <c r="AY27" s="165">
        <f t="shared" si="44"/>
        <v>17693.33959</v>
      </c>
      <c r="AZ27" s="165">
        <f t="shared" si="44"/>
        <v>0</v>
      </c>
      <c r="BA27" s="165">
        <f t="shared" si="44"/>
        <v>0</v>
      </c>
      <c r="BB27" s="165"/>
      <c r="BC27" s="411"/>
    </row>
    <row r="28" spans="1:55" ht="15.6">
      <c r="A28" s="388"/>
      <c r="B28" s="389"/>
      <c r="C28" s="390"/>
      <c r="D28" s="218" t="s">
        <v>268</v>
      </c>
      <c r="E28" s="165">
        <f t="shared" ref="E28:BA28" si="46">E13-E21</f>
        <v>348327.98122999998</v>
      </c>
      <c r="F28" s="165">
        <f t="shared" si="46"/>
        <v>301737.18242999993</v>
      </c>
      <c r="G28" s="163">
        <f t="shared" si="45"/>
        <v>86.624445548278743</v>
      </c>
      <c r="H28" s="165">
        <f t="shared" si="46"/>
        <v>25709.83668</v>
      </c>
      <c r="I28" s="165">
        <f t="shared" si="46"/>
        <v>25709.83668</v>
      </c>
      <c r="J28" s="165">
        <f t="shared" si="46"/>
        <v>0</v>
      </c>
      <c r="K28" s="165">
        <f t="shared" si="46"/>
        <v>59138.970209999999</v>
      </c>
      <c r="L28" s="165">
        <f t="shared" si="46"/>
        <v>59138.970209999999</v>
      </c>
      <c r="M28" s="165">
        <f t="shared" si="46"/>
        <v>0</v>
      </c>
      <c r="N28" s="165">
        <f t="shared" si="46"/>
        <v>14993.965489999999</v>
      </c>
      <c r="O28" s="165">
        <f t="shared" si="46"/>
        <v>14993.965489999999</v>
      </c>
      <c r="P28" s="165">
        <f t="shared" si="46"/>
        <v>0</v>
      </c>
      <c r="Q28" s="165">
        <f t="shared" si="46"/>
        <v>13138.686590000001</v>
      </c>
      <c r="R28" s="165">
        <f t="shared" si="46"/>
        <v>13138.686590000001</v>
      </c>
      <c r="S28" s="165">
        <f t="shared" si="46"/>
        <v>0</v>
      </c>
      <c r="T28" s="165">
        <f t="shared" si="46"/>
        <v>9359.0961800000005</v>
      </c>
      <c r="U28" s="165">
        <f t="shared" si="46"/>
        <v>9359.0961800000005</v>
      </c>
      <c r="V28" s="165">
        <f t="shared" si="46"/>
        <v>0</v>
      </c>
      <c r="W28" s="165">
        <f t="shared" si="46"/>
        <v>16793.83152</v>
      </c>
      <c r="X28" s="165">
        <f t="shared" si="46"/>
        <v>16793.826779999999</v>
      </c>
      <c r="Y28" s="165">
        <f t="shared" si="46"/>
        <v>0</v>
      </c>
      <c r="Z28" s="165">
        <f t="shared" si="46"/>
        <v>18015.683860000001</v>
      </c>
      <c r="AA28" s="165">
        <f t="shared" si="46"/>
        <v>18015.683860000001</v>
      </c>
      <c r="AB28" s="165">
        <f t="shared" si="46"/>
        <v>0</v>
      </c>
      <c r="AC28" s="165">
        <f t="shared" si="46"/>
        <v>0</v>
      </c>
      <c r="AD28" s="165">
        <f t="shared" si="46"/>
        <v>0</v>
      </c>
      <c r="AE28" s="165">
        <f t="shared" si="46"/>
        <v>61761.954169999997</v>
      </c>
      <c r="AF28" s="165">
        <f t="shared" si="46"/>
        <v>61761.954169999997</v>
      </c>
      <c r="AG28" s="165">
        <f t="shared" si="46"/>
        <v>0</v>
      </c>
      <c r="AH28" s="165">
        <f t="shared" si="46"/>
        <v>0</v>
      </c>
      <c r="AI28" s="165">
        <f t="shared" si="46"/>
        <v>0</v>
      </c>
      <c r="AJ28" s="165">
        <f t="shared" si="46"/>
        <v>25347.432909999996</v>
      </c>
      <c r="AK28" s="165">
        <f t="shared" si="46"/>
        <v>25347.432709999997</v>
      </c>
      <c r="AL28" s="165">
        <f t="shared" si="46"/>
        <v>0</v>
      </c>
      <c r="AM28" s="165">
        <f t="shared" si="46"/>
        <v>0</v>
      </c>
      <c r="AN28" s="165">
        <f t="shared" si="46"/>
        <v>0</v>
      </c>
      <c r="AO28" s="165">
        <f t="shared" si="46"/>
        <v>8795.9244699999999</v>
      </c>
      <c r="AP28" s="165">
        <f t="shared" si="46"/>
        <v>8795.9244699999999</v>
      </c>
      <c r="AQ28" s="165">
        <f t="shared" si="46"/>
        <v>0</v>
      </c>
      <c r="AR28" s="165">
        <f t="shared" si="46"/>
        <v>0</v>
      </c>
      <c r="AS28" s="165">
        <f t="shared" si="46"/>
        <v>0</v>
      </c>
      <c r="AT28" s="165">
        <f t="shared" si="46"/>
        <v>51656.381219999981</v>
      </c>
      <c r="AU28" s="165">
        <f t="shared" si="46"/>
        <v>48681.805289999989</v>
      </c>
      <c r="AV28" s="165">
        <f t="shared" si="46"/>
        <v>0</v>
      </c>
      <c r="AW28" s="165">
        <f t="shared" si="46"/>
        <v>0</v>
      </c>
      <c r="AX28" s="165">
        <f t="shared" si="46"/>
        <v>0</v>
      </c>
      <c r="AY28" s="165">
        <f t="shared" si="46"/>
        <v>43616.217929999999</v>
      </c>
      <c r="AZ28" s="165">
        <f t="shared" si="46"/>
        <v>0</v>
      </c>
      <c r="BA28" s="165">
        <f t="shared" si="46"/>
        <v>0</v>
      </c>
      <c r="BB28" s="165"/>
      <c r="BC28" s="411"/>
    </row>
    <row r="29" spans="1:55" ht="84" customHeight="1">
      <c r="A29" s="388"/>
      <c r="B29" s="389"/>
      <c r="C29" s="390"/>
      <c r="D29" s="218" t="s">
        <v>274</v>
      </c>
      <c r="E29" s="165">
        <f t="shared" ref="E29:BA29" si="47">E14-E22</f>
        <v>0</v>
      </c>
      <c r="F29" s="165">
        <f t="shared" si="47"/>
        <v>0</v>
      </c>
      <c r="G29" s="163" t="e">
        <f t="shared" si="45"/>
        <v>#DIV/0!</v>
      </c>
      <c r="H29" s="165">
        <f>H14-H22</f>
        <v>0</v>
      </c>
      <c r="I29" s="165">
        <f t="shared" si="47"/>
        <v>0</v>
      </c>
      <c r="J29" s="165">
        <f t="shared" si="47"/>
        <v>0</v>
      </c>
      <c r="K29" s="165">
        <f t="shared" si="47"/>
        <v>0</v>
      </c>
      <c r="L29" s="165">
        <f t="shared" si="47"/>
        <v>0</v>
      </c>
      <c r="M29" s="165">
        <f t="shared" si="47"/>
        <v>0</v>
      </c>
      <c r="N29" s="165">
        <f t="shared" si="47"/>
        <v>0</v>
      </c>
      <c r="O29" s="165">
        <f t="shared" si="47"/>
        <v>0</v>
      </c>
      <c r="P29" s="165">
        <f t="shared" si="47"/>
        <v>0</v>
      </c>
      <c r="Q29" s="165">
        <f t="shared" si="47"/>
        <v>0</v>
      </c>
      <c r="R29" s="165">
        <f t="shared" si="47"/>
        <v>0</v>
      </c>
      <c r="S29" s="165">
        <f t="shared" si="47"/>
        <v>0</v>
      </c>
      <c r="T29" s="165">
        <f t="shared" si="47"/>
        <v>0</v>
      </c>
      <c r="U29" s="165">
        <f t="shared" si="47"/>
        <v>0</v>
      </c>
      <c r="V29" s="165">
        <f t="shared" si="47"/>
        <v>0</v>
      </c>
      <c r="W29" s="165">
        <f t="shared" si="47"/>
        <v>0</v>
      </c>
      <c r="X29" s="165">
        <f t="shared" si="47"/>
        <v>0</v>
      </c>
      <c r="Y29" s="165">
        <f t="shared" si="47"/>
        <v>0</v>
      </c>
      <c r="Z29" s="165">
        <f t="shared" si="47"/>
        <v>0</v>
      </c>
      <c r="AA29" s="165">
        <f t="shared" si="47"/>
        <v>0</v>
      </c>
      <c r="AB29" s="165">
        <f t="shared" si="47"/>
        <v>0</v>
      </c>
      <c r="AC29" s="165">
        <f t="shared" si="47"/>
        <v>0</v>
      </c>
      <c r="AD29" s="165">
        <f t="shared" si="47"/>
        <v>0</v>
      </c>
      <c r="AE29" s="165">
        <f t="shared" si="47"/>
        <v>0</v>
      </c>
      <c r="AF29" s="165">
        <f t="shared" si="47"/>
        <v>0</v>
      </c>
      <c r="AG29" s="165">
        <f t="shared" si="47"/>
        <v>0</v>
      </c>
      <c r="AH29" s="165">
        <f t="shared" si="47"/>
        <v>0</v>
      </c>
      <c r="AI29" s="165">
        <f t="shared" si="47"/>
        <v>0</v>
      </c>
      <c r="AJ29" s="165">
        <f t="shared" si="47"/>
        <v>0</v>
      </c>
      <c r="AK29" s="165">
        <f t="shared" si="47"/>
        <v>0</v>
      </c>
      <c r="AL29" s="165">
        <f t="shared" si="47"/>
        <v>0</v>
      </c>
      <c r="AM29" s="165">
        <f t="shared" si="47"/>
        <v>0</v>
      </c>
      <c r="AN29" s="165">
        <f t="shared" si="47"/>
        <v>0</v>
      </c>
      <c r="AO29" s="165">
        <f t="shared" si="47"/>
        <v>0</v>
      </c>
      <c r="AP29" s="165">
        <f t="shared" si="47"/>
        <v>0</v>
      </c>
      <c r="AQ29" s="165">
        <f t="shared" si="47"/>
        <v>0</v>
      </c>
      <c r="AR29" s="165">
        <f t="shared" si="47"/>
        <v>0</v>
      </c>
      <c r="AS29" s="165">
        <f t="shared" si="47"/>
        <v>0</v>
      </c>
      <c r="AT29" s="165">
        <f t="shared" si="47"/>
        <v>0</v>
      </c>
      <c r="AU29" s="165">
        <f t="shared" si="47"/>
        <v>0</v>
      </c>
      <c r="AV29" s="165">
        <f t="shared" si="47"/>
        <v>0</v>
      </c>
      <c r="AW29" s="165">
        <f t="shared" si="47"/>
        <v>0</v>
      </c>
      <c r="AX29" s="165">
        <f t="shared" si="47"/>
        <v>0</v>
      </c>
      <c r="AY29" s="165">
        <f t="shared" si="47"/>
        <v>0</v>
      </c>
      <c r="AZ29" s="165">
        <f t="shared" si="47"/>
        <v>0</v>
      </c>
      <c r="BA29" s="165">
        <f t="shared" si="47"/>
        <v>0</v>
      </c>
      <c r="BB29" s="165"/>
      <c r="BC29" s="411"/>
    </row>
    <row r="30" spans="1:55" ht="15.6">
      <c r="A30" s="388"/>
      <c r="B30" s="389"/>
      <c r="C30" s="390"/>
      <c r="D30" s="218" t="s">
        <v>269</v>
      </c>
      <c r="E30" s="165">
        <f t="shared" ref="E30:BA30" si="48">E15-E23</f>
        <v>6776.44</v>
      </c>
      <c r="F30" s="165">
        <f t="shared" si="48"/>
        <v>6146.5499999999993</v>
      </c>
      <c r="G30" s="165">
        <f t="shared" si="48"/>
        <v>0</v>
      </c>
      <c r="H30" s="165">
        <f t="shared" si="48"/>
        <v>0</v>
      </c>
      <c r="I30" s="165">
        <f t="shared" si="48"/>
        <v>0</v>
      </c>
      <c r="J30" s="165">
        <f t="shared" si="48"/>
        <v>0</v>
      </c>
      <c r="K30" s="165">
        <f t="shared" si="48"/>
        <v>0</v>
      </c>
      <c r="L30" s="165">
        <f t="shared" si="48"/>
        <v>0</v>
      </c>
      <c r="M30" s="165">
        <f t="shared" si="48"/>
        <v>0</v>
      </c>
      <c r="N30" s="165">
        <f t="shared" si="48"/>
        <v>0</v>
      </c>
      <c r="O30" s="165">
        <f t="shared" si="48"/>
        <v>0</v>
      </c>
      <c r="P30" s="165">
        <f t="shared" si="48"/>
        <v>0</v>
      </c>
      <c r="Q30" s="165">
        <f t="shared" si="48"/>
        <v>0</v>
      </c>
      <c r="R30" s="165">
        <f t="shared" si="48"/>
        <v>0</v>
      </c>
      <c r="S30" s="165">
        <f t="shared" si="48"/>
        <v>0</v>
      </c>
      <c r="T30" s="165">
        <f t="shared" si="48"/>
        <v>0</v>
      </c>
      <c r="U30" s="165">
        <f t="shared" si="48"/>
        <v>0</v>
      </c>
      <c r="V30" s="165">
        <f t="shared" si="48"/>
        <v>0</v>
      </c>
      <c r="W30" s="165">
        <f t="shared" si="48"/>
        <v>0</v>
      </c>
      <c r="X30" s="165">
        <f t="shared" si="48"/>
        <v>0</v>
      </c>
      <c r="Y30" s="165">
        <f t="shared" si="48"/>
        <v>0</v>
      </c>
      <c r="Z30" s="165">
        <f t="shared" si="48"/>
        <v>0</v>
      </c>
      <c r="AA30" s="165">
        <f t="shared" si="48"/>
        <v>0</v>
      </c>
      <c r="AB30" s="165">
        <f t="shared" si="48"/>
        <v>0</v>
      </c>
      <c r="AC30" s="165">
        <f t="shared" si="48"/>
        <v>0</v>
      </c>
      <c r="AD30" s="165">
        <f t="shared" si="48"/>
        <v>0</v>
      </c>
      <c r="AE30" s="165">
        <f t="shared" si="48"/>
        <v>0</v>
      </c>
      <c r="AF30" s="165">
        <f t="shared" si="48"/>
        <v>0</v>
      </c>
      <c r="AG30" s="165">
        <f t="shared" si="48"/>
        <v>0</v>
      </c>
      <c r="AH30" s="165">
        <f t="shared" si="48"/>
        <v>0</v>
      </c>
      <c r="AI30" s="165">
        <f t="shared" si="48"/>
        <v>0</v>
      </c>
      <c r="AJ30" s="165">
        <f t="shared" si="48"/>
        <v>546.20000000000005</v>
      </c>
      <c r="AK30" s="165">
        <f t="shared" si="48"/>
        <v>546.20000000000005</v>
      </c>
      <c r="AL30" s="165">
        <f t="shared" si="48"/>
        <v>0</v>
      </c>
      <c r="AM30" s="165">
        <f t="shared" si="48"/>
        <v>0</v>
      </c>
      <c r="AN30" s="165">
        <f t="shared" si="48"/>
        <v>0</v>
      </c>
      <c r="AO30" s="165">
        <f t="shared" si="48"/>
        <v>3577.66</v>
      </c>
      <c r="AP30" s="165">
        <f t="shared" si="48"/>
        <v>3577.66</v>
      </c>
      <c r="AQ30" s="165">
        <f t="shared" si="48"/>
        <v>0</v>
      </c>
      <c r="AR30" s="165">
        <f t="shared" si="48"/>
        <v>0</v>
      </c>
      <c r="AS30" s="165">
        <f t="shared" si="48"/>
        <v>0</v>
      </c>
      <c r="AT30" s="165">
        <f t="shared" si="48"/>
        <v>2163.6899999999996</v>
      </c>
      <c r="AU30" s="165">
        <f t="shared" si="48"/>
        <v>2022.6899999999998</v>
      </c>
      <c r="AV30" s="165">
        <f t="shared" si="48"/>
        <v>0</v>
      </c>
      <c r="AW30" s="165">
        <f t="shared" si="48"/>
        <v>0</v>
      </c>
      <c r="AX30" s="165">
        <f t="shared" si="48"/>
        <v>0</v>
      </c>
      <c r="AY30" s="165">
        <f t="shared" si="48"/>
        <v>488.89</v>
      </c>
      <c r="AZ30" s="165">
        <f t="shared" si="48"/>
        <v>0</v>
      </c>
      <c r="BA30" s="165">
        <f t="shared" si="48"/>
        <v>0</v>
      </c>
      <c r="BB30" s="165"/>
      <c r="BC30" s="411"/>
    </row>
    <row r="31" spans="1:55" ht="31.2">
      <c r="A31" s="391"/>
      <c r="B31" s="392"/>
      <c r="C31" s="393"/>
      <c r="D31" s="220" t="s">
        <v>43</v>
      </c>
      <c r="E31" s="165">
        <f t="shared" ref="E31:BA31" si="49">E16-E24</f>
        <v>0</v>
      </c>
      <c r="F31" s="165">
        <f t="shared" si="49"/>
        <v>0</v>
      </c>
      <c r="G31" s="165">
        <f t="shared" si="49"/>
        <v>0</v>
      </c>
      <c r="H31" s="165">
        <f t="shared" si="49"/>
        <v>0</v>
      </c>
      <c r="I31" s="165">
        <f t="shared" si="49"/>
        <v>0</v>
      </c>
      <c r="J31" s="165">
        <f t="shared" si="49"/>
        <v>0</v>
      </c>
      <c r="K31" s="165">
        <f t="shared" si="49"/>
        <v>0</v>
      </c>
      <c r="L31" s="165">
        <f t="shared" si="49"/>
        <v>0</v>
      </c>
      <c r="M31" s="165">
        <f t="shared" si="49"/>
        <v>0</v>
      </c>
      <c r="N31" s="165">
        <f t="shared" si="49"/>
        <v>0</v>
      </c>
      <c r="O31" s="165">
        <f t="shared" si="49"/>
        <v>0</v>
      </c>
      <c r="P31" s="165">
        <f t="shared" si="49"/>
        <v>0</v>
      </c>
      <c r="Q31" s="165">
        <f t="shared" si="49"/>
        <v>0</v>
      </c>
      <c r="R31" s="165">
        <f t="shared" si="49"/>
        <v>0</v>
      </c>
      <c r="S31" s="165">
        <f t="shared" si="49"/>
        <v>0</v>
      </c>
      <c r="T31" s="165">
        <f t="shared" si="49"/>
        <v>0</v>
      </c>
      <c r="U31" s="165">
        <f t="shared" si="49"/>
        <v>0</v>
      </c>
      <c r="V31" s="165">
        <f t="shared" si="49"/>
        <v>0</v>
      </c>
      <c r="W31" s="165">
        <f t="shared" si="49"/>
        <v>0</v>
      </c>
      <c r="X31" s="165">
        <f t="shared" si="49"/>
        <v>0</v>
      </c>
      <c r="Y31" s="165">
        <f t="shared" si="49"/>
        <v>0</v>
      </c>
      <c r="Z31" s="165">
        <f t="shared" si="49"/>
        <v>0</v>
      </c>
      <c r="AA31" s="165">
        <f t="shared" si="49"/>
        <v>0</v>
      </c>
      <c r="AB31" s="165">
        <f t="shared" si="49"/>
        <v>0</v>
      </c>
      <c r="AC31" s="165">
        <f t="shared" si="49"/>
        <v>0</v>
      </c>
      <c r="AD31" s="165">
        <f t="shared" si="49"/>
        <v>0</v>
      </c>
      <c r="AE31" s="165">
        <f t="shared" si="49"/>
        <v>0</v>
      </c>
      <c r="AF31" s="165">
        <f t="shared" si="49"/>
        <v>0</v>
      </c>
      <c r="AG31" s="165">
        <f t="shared" si="49"/>
        <v>0</v>
      </c>
      <c r="AH31" s="165">
        <f t="shared" si="49"/>
        <v>0</v>
      </c>
      <c r="AI31" s="165">
        <f t="shared" si="49"/>
        <v>0</v>
      </c>
      <c r="AJ31" s="165">
        <f t="shared" si="49"/>
        <v>0</v>
      </c>
      <c r="AK31" s="165">
        <f t="shared" si="49"/>
        <v>0</v>
      </c>
      <c r="AL31" s="165">
        <f t="shared" si="49"/>
        <v>0</v>
      </c>
      <c r="AM31" s="165">
        <f t="shared" si="49"/>
        <v>0</v>
      </c>
      <c r="AN31" s="165">
        <f t="shared" si="49"/>
        <v>0</v>
      </c>
      <c r="AO31" s="165">
        <f t="shared" si="49"/>
        <v>0</v>
      </c>
      <c r="AP31" s="165">
        <f t="shared" si="49"/>
        <v>0</v>
      </c>
      <c r="AQ31" s="165">
        <f t="shared" si="49"/>
        <v>0</v>
      </c>
      <c r="AR31" s="165">
        <f t="shared" si="49"/>
        <v>0</v>
      </c>
      <c r="AS31" s="165">
        <f t="shared" si="49"/>
        <v>0</v>
      </c>
      <c r="AT31" s="165">
        <f t="shared" si="49"/>
        <v>0</v>
      </c>
      <c r="AU31" s="165">
        <f t="shared" si="49"/>
        <v>0</v>
      </c>
      <c r="AV31" s="165">
        <f t="shared" si="49"/>
        <v>0</v>
      </c>
      <c r="AW31" s="165">
        <f t="shared" si="49"/>
        <v>0</v>
      </c>
      <c r="AX31" s="165">
        <f t="shared" si="49"/>
        <v>0</v>
      </c>
      <c r="AY31" s="165">
        <f t="shared" si="49"/>
        <v>0</v>
      </c>
      <c r="AZ31" s="165">
        <f t="shared" si="49"/>
        <v>0</v>
      </c>
      <c r="BA31" s="165">
        <f t="shared" si="49"/>
        <v>0</v>
      </c>
      <c r="BB31" s="165"/>
      <c r="BC31" s="411"/>
    </row>
    <row r="32" spans="1:55" s="118" customFormat="1" ht="20.25" customHeight="1">
      <c r="A32" s="394" t="s">
        <v>277</v>
      </c>
      <c r="B32" s="395"/>
      <c r="C32" s="395"/>
      <c r="D32" s="395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7"/>
    </row>
    <row r="33" spans="1:55" s="118" customFormat="1" ht="20.25" customHeight="1">
      <c r="A33" s="414" t="s">
        <v>278</v>
      </c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415"/>
    </row>
    <row r="34" spans="1:55" s="118" customFormat="1" ht="15.6">
      <c r="A34" s="416" t="s">
        <v>279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17"/>
      <c r="AK34" s="417"/>
      <c r="AL34" s="417"/>
      <c r="AM34" s="417"/>
      <c r="AN34" s="417"/>
      <c r="AO34" s="417"/>
      <c r="AP34" s="417"/>
      <c r="AQ34" s="417"/>
      <c r="AR34" s="417"/>
      <c r="AS34" s="417"/>
      <c r="AT34" s="417"/>
      <c r="AU34" s="417"/>
      <c r="AV34" s="417"/>
      <c r="AW34" s="417"/>
      <c r="AX34" s="417"/>
      <c r="AY34" s="417"/>
      <c r="AZ34" s="417"/>
      <c r="BA34" s="417"/>
      <c r="BB34" s="417"/>
      <c r="BC34" s="418"/>
    </row>
    <row r="35" spans="1:55" ht="18.75" customHeight="1">
      <c r="A35" s="309" t="s">
        <v>1</v>
      </c>
      <c r="B35" s="310" t="s">
        <v>313</v>
      </c>
      <c r="C35" s="310"/>
      <c r="D35" s="150" t="s">
        <v>41</v>
      </c>
      <c r="E35" s="165">
        <f>H35+K35+N35+Q35+T35+W35+Z35+AE35+AJ35+AO35+AT35+AY35</f>
        <v>107598.40333</v>
      </c>
      <c r="F35" s="165">
        <f>I35+L35+O35+R35+U35+X35+AA35+AF35+AK35+AP35+AU35+AZ35</f>
        <v>29936.548649999997</v>
      </c>
      <c r="G35" s="163">
        <f t="shared" ref="G35" si="50">F35*100/E35</f>
        <v>27.822484092246054</v>
      </c>
      <c r="H35" s="165">
        <f>H36+H37+H38</f>
        <v>0</v>
      </c>
      <c r="I35" s="165">
        <f t="shared" ref="I35:AZ35" si="51">I36+I37+I38</f>
        <v>0</v>
      </c>
      <c r="J35" s="165"/>
      <c r="K35" s="165">
        <f t="shared" si="51"/>
        <v>0</v>
      </c>
      <c r="L35" s="165">
        <f t="shared" si="51"/>
        <v>0</v>
      </c>
      <c r="M35" s="165"/>
      <c r="N35" s="165">
        <f t="shared" si="51"/>
        <v>0</v>
      </c>
      <c r="O35" s="165">
        <f t="shared" si="51"/>
        <v>0</v>
      </c>
      <c r="P35" s="165"/>
      <c r="Q35" s="165">
        <f t="shared" si="51"/>
        <v>1420</v>
      </c>
      <c r="R35" s="165">
        <f t="shared" si="51"/>
        <v>1420</v>
      </c>
      <c r="S35" s="165"/>
      <c r="T35" s="165">
        <f t="shared" si="51"/>
        <v>2986.1593500000004</v>
      </c>
      <c r="U35" s="165">
        <f t="shared" si="51"/>
        <v>2986.1593500000004</v>
      </c>
      <c r="V35" s="165"/>
      <c r="W35" s="165">
        <f t="shared" si="51"/>
        <v>0</v>
      </c>
      <c r="X35" s="165">
        <f t="shared" si="51"/>
        <v>0</v>
      </c>
      <c r="Y35" s="165"/>
      <c r="Z35" s="165">
        <f t="shared" si="51"/>
        <v>0</v>
      </c>
      <c r="AA35" s="165">
        <f t="shared" si="51"/>
        <v>0</v>
      </c>
      <c r="AB35" s="165">
        <f t="shared" si="51"/>
        <v>0</v>
      </c>
      <c r="AC35" s="165">
        <f t="shared" si="51"/>
        <v>0</v>
      </c>
      <c r="AD35" s="165"/>
      <c r="AE35" s="165">
        <f t="shared" si="51"/>
        <v>0</v>
      </c>
      <c r="AF35" s="165">
        <f t="shared" si="51"/>
        <v>0</v>
      </c>
      <c r="AG35" s="165">
        <f t="shared" si="51"/>
        <v>0</v>
      </c>
      <c r="AH35" s="165">
        <f t="shared" si="51"/>
        <v>0</v>
      </c>
      <c r="AI35" s="165"/>
      <c r="AJ35" s="165">
        <f t="shared" si="51"/>
        <v>2008.9684099999999</v>
      </c>
      <c r="AK35" s="165">
        <f t="shared" si="51"/>
        <v>2008.9684099999999</v>
      </c>
      <c r="AL35" s="165">
        <f t="shared" si="51"/>
        <v>0</v>
      </c>
      <c r="AM35" s="165">
        <f t="shared" si="51"/>
        <v>0</v>
      </c>
      <c r="AN35" s="165"/>
      <c r="AO35" s="165">
        <f t="shared" si="51"/>
        <v>16141.22761</v>
      </c>
      <c r="AP35" s="165">
        <f t="shared" si="51"/>
        <v>16141.22761</v>
      </c>
      <c r="AQ35" s="165">
        <f t="shared" si="51"/>
        <v>0</v>
      </c>
      <c r="AR35" s="165">
        <f t="shared" si="51"/>
        <v>0</v>
      </c>
      <c r="AS35" s="165"/>
      <c r="AT35" s="165">
        <f t="shared" si="51"/>
        <v>10028.19328</v>
      </c>
      <c r="AU35" s="165">
        <f t="shared" si="51"/>
        <v>7380.1932799999995</v>
      </c>
      <c r="AV35" s="165">
        <f t="shared" si="51"/>
        <v>0</v>
      </c>
      <c r="AW35" s="165">
        <f t="shared" si="51"/>
        <v>0</v>
      </c>
      <c r="AX35" s="165"/>
      <c r="AY35" s="165">
        <f t="shared" si="51"/>
        <v>75013.854680000004</v>
      </c>
      <c r="AZ35" s="165">
        <f t="shared" si="51"/>
        <v>0</v>
      </c>
      <c r="BA35" s="165"/>
      <c r="BB35" s="420" t="s">
        <v>714</v>
      </c>
      <c r="BC35" s="419"/>
    </row>
    <row r="36" spans="1:55" ht="31.2">
      <c r="A36" s="309"/>
      <c r="B36" s="310"/>
      <c r="C36" s="310"/>
      <c r="D36" s="148" t="s">
        <v>37</v>
      </c>
      <c r="E36" s="165">
        <f t="shared" ref="E36:E37" si="52">H36+K36+N36+Q36+T36+W36+Z36+AE36+AJ36+AO36+AT36+AY36</f>
        <v>0</v>
      </c>
      <c r="F36" s="165">
        <f t="shared" ref="F36:F37" si="53">I36+L36+O36+R36+U36+X36+AA36+AF36+AK36+AP36+AU36+AZ36</f>
        <v>0</v>
      </c>
      <c r="G36" s="163"/>
      <c r="H36" s="163">
        <f>H43+H50+H57+H64+H71+H78+H85+H92+H99+H106+H113+H120+H127+H134+H141+H148+H155+H162+H169+H176+H183+H190+H197+H204+H211+H218</f>
        <v>0</v>
      </c>
      <c r="I36" s="163">
        <f t="shared" ref="I36:BA36" si="54">I43+I50+I57+I64+I71+I78+I85+I92+I99+I106+I113+I120+I127+I134+I141+I148+I155+I162+I169+I176+I183+I190+I197+I204+I211+I218</f>
        <v>0</v>
      </c>
      <c r="J36" s="163">
        <f t="shared" si="54"/>
        <v>0</v>
      </c>
      <c r="K36" s="163">
        <f t="shared" si="54"/>
        <v>0</v>
      </c>
      <c r="L36" s="163">
        <f t="shared" si="54"/>
        <v>0</v>
      </c>
      <c r="M36" s="163">
        <f t="shared" si="54"/>
        <v>0</v>
      </c>
      <c r="N36" s="163">
        <f t="shared" si="54"/>
        <v>0</v>
      </c>
      <c r="O36" s="163">
        <f t="shared" si="54"/>
        <v>0</v>
      </c>
      <c r="P36" s="163">
        <f t="shared" si="54"/>
        <v>0</v>
      </c>
      <c r="Q36" s="163">
        <f t="shared" si="54"/>
        <v>0</v>
      </c>
      <c r="R36" s="163">
        <f t="shared" si="54"/>
        <v>0</v>
      </c>
      <c r="S36" s="163">
        <f t="shared" si="54"/>
        <v>0</v>
      </c>
      <c r="T36" s="163">
        <f t="shared" si="54"/>
        <v>0</v>
      </c>
      <c r="U36" s="163">
        <f t="shared" si="54"/>
        <v>0</v>
      </c>
      <c r="V36" s="163">
        <f t="shared" si="54"/>
        <v>0</v>
      </c>
      <c r="W36" s="163">
        <f t="shared" si="54"/>
        <v>0</v>
      </c>
      <c r="X36" s="163">
        <f t="shared" si="54"/>
        <v>0</v>
      </c>
      <c r="Y36" s="163">
        <f t="shared" si="54"/>
        <v>0</v>
      </c>
      <c r="Z36" s="163">
        <f t="shared" si="54"/>
        <v>0</v>
      </c>
      <c r="AA36" s="163">
        <f t="shared" si="54"/>
        <v>0</v>
      </c>
      <c r="AB36" s="163">
        <f t="shared" si="54"/>
        <v>0</v>
      </c>
      <c r="AC36" s="163">
        <f t="shared" si="54"/>
        <v>0</v>
      </c>
      <c r="AD36" s="163">
        <f t="shared" si="54"/>
        <v>0</v>
      </c>
      <c r="AE36" s="163">
        <f t="shared" si="54"/>
        <v>0</v>
      </c>
      <c r="AF36" s="163">
        <f t="shared" si="54"/>
        <v>0</v>
      </c>
      <c r="AG36" s="163">
        <f t="shared" si="54"/>
        <v>0</v>
      </c>
      <c r="AH36" s="163">
        <f t="shared" si="54"/>
        <v>0</v>
      </c>
      <c r="AI36" s="163">
        <f t="shared" si="54"/>
        <v>0</v>
      </c>
      <c r="AJ36" s="163">
        <f t="shared" si="54"/>
        <v>0</v>
      </c>
      <c r="AK36" s="163">
        <f t="shared" si="54"/>
        <v>0</v>
      </c>
      <c r="AL36" s="163">
        <f t="shared" si="54"/>
        <v>0</v>
      </c>
      <c r="AM36" s="163">
        <f t="shared" si="54"/>
        <v>0</v>
      </c>
      <c r="AN36" s="163">
        <f t="shared" si="54"/>
        <v>0</v>
      </c>
      <c r="AO36" s="163">
        <f>AO43+AO50+AO57+AO64+AO71+AO78+AO85+AO92+AO99+AO106+AO113+AO120+AO127+AO134+AO141+AO148+AO155+AO162+AO169+AO176+AO183+AO190+AO197+AO204+AO211+AO218</f>
        <v>0</v>
      </c>
      <c r="AP36" s="163">
        <f t="shared" si="54"/>
        <v>0</v>
      </c>
      <c r="AQ36" s="163">
        <f t="shared" si="54"/>
        <v>0</v>
      </c>
      <c r="AR36" s="163">
        <f t="shared" si="54"/>
        <v>0</v>
      </c>
      <c r="AS36" s="163">
        <f t="shared" si="54"/>
        <v>0</v>
      </c>
      <c r="AT36" s="163">
        <f t="shared" si="54"/>
        <v>0</v>
      </c>
      <c r="AU36" s="163">
        <f t="shared" si="54"/>
        <v>0</v>
      </c>
      <c r="AV36" s="163">
        <f t="shared" si="54"/>
        <v>0</v>
      </c>
      <c r="AW36" s="163">
        <f t="shared" si="54"/>
        <v>0</v>
      </c>
      <c r="AX36" s="163">
        <f t="shared" si="54"/>
        <v>0</v>
      </c>
      <c r="AY36" s="163">
        <f t="shared" si="54"/>
        <v>0</v>
      </c>
      <c r="AZ36" s="163">
        <f t="shared" si="54"/>
        <v>0</v>
      </c>
      <c r="BA36" s="163">
        <f t="shared" si="54"/>
        <v>0</v>
      </c>
      <c r="BB36" s="421"/>
      <c r="BC36" s="419"/>
    </row>
    <row r="37" spans="1:55" ht="49.5" customHeight="1">
      <c r="A37" s="309"/>
      <c r="B37" s="310"/>
      <c r="C37" s="310"/>
      <c r="D37" s="172" t="s">
        <v>2</v>
      </c>
      <c r="E37" s="165">
        <f t="shared" si="52"/>
        <v>0</v>
      </c>
      <c r="F37" s="165">
        <f t="shared" si="53"/>
        <v>0</v>
      </c>
      <c r="G37" s="163"/>
      <c r="H37" s="163">
        <f t="shared" ref="H37:BA37" si="55">H44+H51+H58+H65+H72+H79+H86+H93+H100+H107+H114+H121+H128+H135+H142+H149+H156+H163+H170+H177+H184+H191+H198+H205+H212+H219</f>
        <v>0</v>
      </c>
      <c r="I37" s="163">
        <f t="shared" si="55"/>
        <v>0</v>
      </c>
      <c r="J37" s="163">
        <f t="shared" si="55"/>
        <v>0</v>
      </c>
      <c r="K37" s="163">
        <f t="shared" si="55"/>
        <v>0</v>
      </c>
      <c r="L37" s="163">
        <f t="shared" si="55"/>
        <v>0</v>
      </c>
      <c r="M37" s="163">
        <f t="shared" si="55"/>
        <v>0</v>
      </c>
      <c r="N37" s="163">
        <f t="shared" si="55"/>
        <v>0</v>
      </c>
      <c r="O37" s="163">
        <f t="shared" si="55"/>
        <v>0</v>
      </c>
      <c r="P37" s="163">
        <f t="shared" si="55"/>
        <v>0</v>
      </c>
      <c r="Q37" s="163">
        <f t="shared" si="55"/>
        <v>0</v>
      </c>
      <c r="R37" s="163">
        <f t="shared" si="55"/>
        <v>0</v>
      </c>
      <c r="S37" s="163">
        <f t="shared" si="55"/>
        <v>0</v>
      </c>
      <c r="T37" s="163">
        <f t="shared" si="55"/>
        <v>0</v>
      </c>
      <c r="U37" s="163">
        <f t="shared" si="55"/>
        <v>0</v>
      </c>
      <c r="V37" s="163">
        <f t="shared" si="55"/>
        <v>0</v>
      </c>
      <c r="W37" s="163">
        <f t="shared" si="55"/>
        <v>0</v>
      </c>
      <c r="X37" s="163">
        <f t="shared" si="55"/>
        <v>0</v>
      </c>
      <c r="Y37" s="163">
        <f t="shared" si="55"/>
        <v>0</v>
      </c>
      <c r="Z37" s="163">
        <f t="shared" si="55"/>
        <v>0</v>
      </c>
      <c r="AA37" s="163">
        <f t="shared" si="55"/>
        <v>0</v>
      </c>
      <c r="AB37" s="163">
        <f t="shared" si="55"/>
        <v>0</v>
      </c>
      <c r="AC37" s="163">
        <f t="shared" si="55"/>
        <v>0</v>
      </c>
      <c r="AD37" s="163">
        <f t="shared" si="55"/>
        <v>0</v>
      </c>
      <c r="AE37" s="163">
        <f t="shared" si="55"/>
        <v>0</v>
      </c>
      <c r="AF37" s="163">
        <f t="shared" si="55"/>
        <v>0</v>
      </c>
      <c r="AG37" s="163">
        <f t="shared" si="55"/>
        <v>0</v>
      </c>
      <c r="AH37" s="163">
        <f t="shared" si="55"/>
        <v>0</v>
      </c>
      <c r="AI37" s="163">
        <f t="shared" si="55"/>
        <v>0</v>
      </c>
      <c r="AJ37" s="163">
        <f t="shared" si="55"/>
        <v>0</v>
      </c>
      <c r="AK37" s="163">
        <f t="shared" si="55"/>
        <v>0</v>
      </c>
      <c r="AL37" s="163">
        <f t="shared" si="55"/>
        <v>0</v>
      </c>
      <c r="AM37" s="163">
        <f t="shared" si="55"/>
        <v>0</v>
      </c>
      <c r="AN37" s="163">
        <f t="shared" si="55"/>
        <v>0</v>
      </c>
      <c r="AO37" s="163">
        <f t="shared" si="55"/>
        <v>0</v>
      </c>
      <c r="AP37" s="163">
        <f t="shared" si="55"/>
        <v>0</v>
      </c>
      <c r="AQ37" s="163">
        <f t="shared" si="55"/>
        <v>0</v>
      </c>
      <c r="AR37" s="163">
        <f t="shared" si="55"/>
        <v>0</v>
      </c>
      <c r="AS37" s="163">
        <f t="shared" si="55"/>
        <v>0</v>
      </c>
      <c r="AT37" s="163">
        <f t="shared" si="55"/>
        <v>0</v>
      </c>
      <c r="AU37" s="163">
        <f t="shared" si="55"/>
        <v>0</v>
      </c>
      <c r="AV37" s="163">
        <f t="shared" si="55"/>
        <v>0</v>
      </c>
      <c r="AW37" s="163">
        <f t="shared" si="55"/>
        <v>0</v>
      </c>
      <c r="AX37" s="163">
        <f t="shared" si="55"/>
        <v>0</v>
      </c>
      <c r="AY37" s="163">
        <f t="shared" si="55"/>
        <v>0</v>
      </c>
      <c r="AZ37" s="163">
        <f t="shared" si="55"/>
        <v>0</v>
      </c>
      <c r="BA37" s="163">
        <f t="shared" si="55"/>
        <v>0</v>
      </c>
      <c r="BB37" s="421"/>
      <c r="BC37" s="419"/>
    </row>
    <row r="38" spans="1:55" ht="21.75" customHeight="1">
      <c r="A38" s="309"/>
      <c r="B38" s="310"/>
      <c r="C38" s="310"/>
      <c r="D38" s="217" t="s">
        <v>268</v>
      </c>
      <c r="E38" s="165">
        <f t="shared" ref="E38:E41" si="56">H38+K38+N38+Q38+T38+W38+Z38+AE38+AJ38+AO38+AT38+AY38</f>
        <v>107598.40333</v>
      </c>
      <c r="F38" s="165">
        <f t="shared" ref="F38:F41" si="57">I38+L38+O38+R38+U38+X38+AA38+AF38+AK38+AP38+AU38+AZ38</f>
        <v>29936.548649999997</v>
      </c>
      <c r="G38" s="163">
        <f t="shared" ref="G38:G39" si="58">F38*100/E38</f>
        <v>27.822484092246054</v>
      </c>
      <c r="H38" s="163">
        <f t="shared" ref="H38:BA38" si="59">H45+H52+H59+H66+H73+H80+H87+H94+H101+H108+H115+H122+H129+H136+H143+H150+H157+H164+H171+H178+H185+H192+H199+H206+H213+H220</f>
        <v>0</v>
      </c>
      <c r="I38" s="163">
        <f t="shared" si="59"/>
        <v>0</v>
      </c>
      <c r="J38" s="163">
        <f t="shared" si="59"/>
        <v>0</v>
      </c>
      <c r="K38" s="163">
        <f t="shared" si="59"/>
        <v>0</v>
      </c>
      <c r="L38" s="163">
        <f t="shared" si="59"/>
        <v>0</v>
      </c>
      <c r="M38" s="163">
        <f t="shared" si="59"/>
        <v>0</v>
      </c>
      <c r="N38" s="163">
        <f t="shared" si="59"/>
        <v>0</v>
      </c>
      <c r="O38" s="163">
        <f t="shared" si="59"/>
        <v>0</v>
      </c>
      <c r="P38" s="163">
        <f t="shared" si="59"/>
        <v>0</v>
      </c>
      <c r="Q38" s="163">
        <f t="shared" si="59"/>
        <v>1420</v>
      </c>
      <c r="R38" s="163">
        <f t="shared" si="59"/>
        <v>1420</v>
      </c>
      <c r="S38" s="163">
        <f t="shared" si="59"/>
        <v>0</v>
      </c>
      <c r="T38" s="163">
        <f t="shared" si="59"/>
        <v>2986.1593500000004</v>
      </c>
      <c r="U38" s="163">
        <f t="shared" si="59"/>
        <v>2986.1593500000004</v>
      </c>
      <c r="V38" s="163">
        <f t="shared" si="59"/>
        <v>0</v>
      </c>
      <c r="W38" s="163">
        <f t="shared" si="59"/>
        <v>0</v>
      </c>
      <c r="X38" s="163">
        <f t="shared" si="59"/>
        <v>0</v>
      </c>
      <c r="Y38" s="163">
        <f t="shared" si="59"/>
        <v>0</v>
      </c>
      <c r="Z38" s="163">
        <f t="shared" si="59"/>
        <v>0</v>
      </c>
      <c r="AA38" s="163">
        <f t="shared" si="59"/>
        <v>0</v>
      </c>
      <c r="AB38" s="163">
        <f t="shared" si="59"/>
        <v>0</v>
      </c>
      <c r="AC38" s="163">
        <f t="shared" si="59"/>
        <v>0</v>
      </c>
      <c r="AD38" s="163">
        <f t="shared" si="59"/>
        <v>0</v>
      </c>
      <c r="AE38" s="163">
        <f t="shared" si="59"/>
        <v>0</v>
      </c>
      <c r="AF38" s="163">
        <f t="shared" si="59"/>
        <v>0</v>
      </c>
      <c r="AG38" s="163">
        <f t="shared" si="59"/>
        <v>0</v>
      </c>
      <c r="AH38" s="163">
        <f t="shared" si="59"/>
        <v>0</v>
      </c>
      <c r="AI38" s="163">
        <f t="shared" si="59"/>
        <v>0</v>
      </c>
      <c r="AJ38" s="163">
        <f t="shared" si="59"/>
        <v>2008.9684099999999</v>
      </c>
      <c r="AK38" s="163">
        <f t="shared" si="59"/>
        <v>2008.9684099999999</v>
      </c>
      <c r="AL38" s="163">
        <f t="shared" si="59"/>
        <v>0</v>
      </c>
      <c r="AM38" s="163">
        <f t="shared" si="59"/>
        <v>0</v>
      </c>
      <c r="AN38" s="163">
        <f t="shared" si="59"/>
        <v>0</v>
      </c>
      <c r="AO38" s="163">
        <f t="shared" si="59"/>
        <v>16141.22761</v>
      </c>
      <c r="AP38" s="163">
        <f t="shared" si="59"/>
        <v>16141.22761</v>
      </c>
      <c r="AQ38" s="163">
        <f t="shared" si="59"/>
        <v>0</v>
      </c>
      <c r="AR38" s="163">
        <f t="shared" si="59"/>
        <v>0</v>
      </c>
      <c r="AS38" s="163">
        <f t="shared" si="59"/>
        <v>0</v>
      </c>
      <c r="AT38" s="163">
        <f t="shared" si="59"/>
        <v>10028.19328</v>
      </c>
      <c r="AU38" s="163">
        <f t="shared" si="59"/>
        <v>7380.1932799999995</v>
      </c>
      <c r="AV38" s="163">
        <f t="shared" si="59"/>
        <v>0</v>
      </c>
      <c r="AW38" s="163">
        <f t="shared" si="59"/>
        <v>0</v>
      </c>
      <c r="AX38" s="163">
        <f t="shared" si="59"/>
        <v>0</v>
      </c>
      <c r="AY38" s="163">
        <f t="shared" si="59"/>
        <v>75013.854680000004</v>
      </c>
      <c r="AZ38" s="163">
        <f t="shared" si="59"/>
        <v>0</v>
      </c>
      <c r="BA38" s="163">
        <f t="shared" si="59"/>
        <v>0</v>
      </c>
      <c r="BB38" s="421"/>
      <c r="BC38" s="419"/>
    </row>
    <row r="39" spans="1:55" ht="80.25" customHeight="1">
      <c r="A39" s="309"/>
      <c r="B39" s="310"/>
      <c r="C39" s="310"/>
      <c r="D39" s="217" t="s">
        <v>274</v>
      </c>
      <c r="E39" s="165">
        <f t="shared" si="56"/>
        <v>84524.774669999999</v>
      </c>
      <c r="F39" s="165">
        <f t="shared" si="57"/>
        <v>19828.767090000001</v>
      </c>
      <c r="G39" s="163">
        <f t="shared" si="58"/>
        <v>23.459118545320106</v>
      </c>
      <c r="H39" s="163">
        <f t="shared" ref="H39:BA39" si="60">H46+H53+H60+H67+H74+H81+H88+H95+H102+H109+H116+H123+H130+H137+H144+H151+H158+H165+H172+H179+H186+H193+H200+H207+H214+H221</f>
        <v>0</v>
      </c>
      <c r="I39" s="163">
        <f t="shared" si="60"/>
        <v>0</v>
      </c>
      <c r="J39" s="163">
        <f t="shared" si="60"/>
        <v>0</v>
      </c>
      <c r="K39" s="163">
        <f t="shared" si="60"/>
        <v>0</v>
      </c>
      <c r="L39" s="163">
        <f t="shared" si="60"/>
        <v>0</v>
      </c>
      <c r="M39" s="163">
        <f t="shared" si="60"/>
        <v>0</v>
      </c>
      <c r="N39" s="163">
        <f t="shared" si="60"/>
        <v>0</v>
      </c>
      <c r="O39" s="163">
        <f t="shared" si="60"/>
        <v>0</v>
      </c>
      <c r="P39" s="163">
        <f t="shared" si="60"/>
        <v>0</v>
      </c>
      <c r="Q39" s="163">
        <f t="shared" si="60"/>
        <v>0</v>
      </c>
      <c r="R39" s="163">
        <f t="shared" si="60"/>
        <v>0</v>
      </c>
      <c r="S39" s="163">
        <f t="shared" si="60"/>
        <v>0</v>
      </c>
      <c r="T39" s="163">
        <f t="shared" si="60"/>
        <v>2686.1593500000004</v>
      </c>
      <c r="U39" s="163">
        <f t="shared" si="60"/>
        <v>2686.1593500000004</v>
      </c>
      <c r="V39" s="163">
        <f t="shared" si="60"/>
        <v>0</v>
      </c>
      <c r="W39" s="163">
        <f t="shared" si="60"/>
        <v>0</v>
      </c>
      <c r="X39" s="163">
        <f t="shared" si="60"/>
        <v>0</v>
      </c>
      <c r="Y39" s="163">
        <f t="shared" si="60"/>
        <v>0</v>
      </c>
      <c r="Z39" s="163">
        <f t="shared" si="60"/>
        <v>0</v>
      </c>
      <c r="AA39" s="163">
        <f t="shared" si="60"/>
        <v>0</v>
      </c>
      <c r="AB39" s="163">
        <f t="shared" si="60"/>
        <v>0</v>
      </c>
      <c r="AC39" s="163">
        <f t="shared" si="60"/>
        <v>0</v>
      </c>
      <c r="AD39" s="163">
        <f t="shared" si="60"/>
        <v>0</v>
      </c>
      <c r="AE39" s="163">
        <f t="shared" si="60"/>
        <v>0</v>
      </c>
      <c r="AF39" s="163">
        <f t="shared" si="60"/>
        <v>0</v>
      </c>
      <c r="AG39" s="163">
        <f t="shared" si="60"/>
        <v>0</v>
      </c>
      <c r="AH39" s="163">
        <f t="shared" si="60"/>
        <v>0</v>
      </c>
      <c r="AI39" s="163">
        <f t="shared" si="60"/>
        <v>0</v>
      </c>
      <c r="AJ39" s="163">
        <f t="shared" si="60"/>
        <v>2008.9684099999999</v>
      </c>
      <c r="AK39" s="163">
        <f t="shared" si="60"/>
        <v>2008.9684099999999</v>
      </c>
      <c r="AL39" s="163">
        <f t="shared" si="60"/>
        <v>0</v>
      </c>
      <c r="AM39" s="163">
        <f t="shared" si="60"/>
        <v>0</v>
      </c>
      <c r="AN39" s="163">
        <f t="shared" si="60"/>
        <v>0</v>
      </c>
      <c r="AO39" s="163">
        <f t="shared" si="60"/>
        <v>13701.58661</v>
      </c>
      <c r="AP39" s="163">
        <f t="shared" si="60"/>
        <v>13701.58661</v>
      </c>
      <c r="AQ39" s="163">
        <f t="shared" si="60"/>
        <v>0</v>
      </c>
      <c r="AR39" s="163">
        <f t="shared" si="60"/>
        <v>0</v>
      </c>
      <c r="AS39" s="163">
        <f t="shared" si="60"/>
        <v>0</v>
      </c>
      <c r="AT39" s="163">
        <f t="shared" si="60"/>
        <v>1432.0527199999999</v>
      </c>
      <c r="AU39" s="163">
        <f t="shared" si="60"/>
        <v>1432.0527199999999</v>
      </c>
      <c r="AV39" s="163">
        <f t="shared" si="60"/>
        <v>0</v>
      </c>
      <c r="AW39" s="163">
        <f t="shared" si="60"/>
        <v>0</v>
      </c>
      <c r="AX39" s="163">
        <f t="shared" si="60"/>
        <v>0</v>
      </c>
      <c r="AY39" s="163">
        <f t="shared" si="60"/>
        <v>64696.007579999998</v>
      </c>
      <c r="AZ39" s="163">
        <f t="shared" si="60"/>
        <v>0</v>
      </c>
      <c r="BA39" s="163">
        <f t="shared" si="60"/>
        <v>0</v>
      </c>
      <c r="BB39" s="421"/>
      <c r="BC39" s="419"/>
    </row>
    <row r="40" spans="1:55" ht="21.75" customHeight="1">
      <c r="A40" s="309"/>
      <c r="B40" s="310"/>
      <c r="C40" s="310"/>
      <c r="D40" s="217" t="s">
        <v>269</v>
      </c>
      <c r="E40" s="165">
        <f t="shared" si="56"/>
        <v>0</v>
      </c>
      <c r="F40" s="165">
        <f>I40+L40+O40+R40+U40+X40+AA40+AF40+AK40+AP40+AU40+AZ40</f>
        <v>0</v>
      </c>
      <c r="G40" s="163"/>
      <c r="H40" s="163">
        <f t="shared" ref="H40:BA40" si="61">H47+H54+H61+H68+H75+H82+H89+H96+H103+H110+H117+H124+H131+H138+H145+H152+H159+H166+H173+H180+H187+H194+H201+H208+H215</f>
        <v>0</v>
      </c>
      <c r="I40" s="163">
        <f t="shared" si="61"/>
        <v>0</v>
      </c>
      <c r="J40" s="163">
        <f t="shared" si="61"/>
        <v>0</v>
      </c>
      <c r="K40" s="163">
        <f t="shared" si="61"/>
        <v>0</v>
      </c>
      <c r="L40" s="163">
        <f t="shared" si="61"/>
        <v>0</v>
      </c>
      <c r="M40" s="163">
        <f t="shared" si="61"/>
        <v>0</v>
      </c>
      <c r="N40" s="163">
        <f t="shared" si="61"/>
        <v>0</v>
      </c>
      <c r="O40" s="163">
        <f t="shared" si="61"/>
        <v>0</v>
      </c>
      <c r="P40" s="163">
        <f t="shared" si="61"/>
        <v>0</v>
      </c>
      <c r="Q40" s="163">
        <f t="shared" si="61"/>
        <v>0</v>
      </c>
      <c r="R40" s="163">
        <f t="shared" si="61"/>
        <v>0</v>
      </c>
      <c r="S40" s="163">
        <f t="shared" si="61"/>
        <v>0</v>
      </c>
      <c r="T40" s="163">
        <f t="shared" si="61"/>
        <v>0</v>
      </c>
      <c r="U40" s="163">
        <f t="shared" si="61"/>
        <v>0</v>
      </c>
      <c r="V40" s="163">
        <f t="shared" si="61"/>
        <v>0</v>
      </c>
      <c r="W40" s="163">
        <f t="shared" si="61"/>
        <v>0</v>
      </c>
      <c r="X40" s="163">
        <f t="shared" si="61"/>
        <v>0</v>
      </c>
      <c r="Y40" s="163">
        <f t="shared" si="61"/>
        <v>0</v>
      </c>
      <c r="Z40" s="163">
        <f t="shared" si="61"/>
        <v>0</v>
      </c>
      <c r="AA40" s="163">
        <f t="shared" si="61"/>
        <v>0</v>
      </c>
      <c r="AB40" s="163">
        <f t="shared" si="61"/>
        <v>0</v>
      </c>
      <c r="AC40" s="163">
        <f t="shared" si="61"/>
        <v>0</v>
      </c>
      <c r="AD40" s="163">
        <f t="shared" si="61"/>
        <v>0</v>
      </c>
      <c r="AE40" s="163">
        <f t="shared" si="61"/>
        <v>0</v>
      </c>
      <c r="AF40" s="163">
        <f t="shared" si="61"/>
        <v>0</v>
      </c>
      <c r="AG40" s="163">
        <f t="shared" si="61"/>
        <v>0</v>
      </c>
      <c r="AH40" s="163">
        <f t="shared" si="61"/>
        <v>0</v>
      </c>
      <c r="AI40" s="163">
        <f t="shared" si="61"/>
        <v>0</v>
      </c>
      <c r="AJ40" s="163">
        <f t="shared" si="61"/>
        <v>0</v>
      </c>
      <c r="AK40" s="163">
        <f t="shared" si="61"/>
        <v>0</v>
      </c>
      <c r="AL40" s="163">
        <f t="shared" si="61"/>
        <v>0</v>
      </c>
      <c r="AM40" s="163">
        <f t="shared" si="61"/>
        <v>0</v>
      </c>
      <c r="AN40" s="163">
        <f t="shared" si="61"/>
        <v>0</v>
      </c>
      <c r="AO40" s="163">
        <f t="shared" si="61"/>
        <v>0</v>
      </c>
      <c r="AP40" s="163">
        <f t="shared" si="61"/>
        <v>0</v>
      </c>
      <c r="AQ40" s="163">
        <f t="shared" si="61"/>
        <v>0</v>
      </c>
      <c r="AR40" s="163">
        <f t="shared" si="61"/>
        <v>0</v>
      </c>
      <c r="AS40" s="163">
        <f t="shared" si="61"/>
        <v>0</v>
      </c>
      <c r="AT40" s="163">
        <f t="shared" si="61"/>
        <v>0</v>
      </c>
      <c r="AU40" s="163">
        <f t="shared" si="61"/>
        <v>0</v>
      </c>
      <c r="AV40" s="163">
        <f t="shared" si="61"/>
        <v>0</v>
      </c>
      <c r="AW40" s="163">
        <f t="shared" si="61"/>
        <v>0</v>
      </c>
      <c r="AX40" s="163">
        <f t="shared" si="61"/>
        <v>0</v>
      </c>
      <c r="AY40" s="163">
        <f t="shared" si="61"/>
        <v>0</v>
      </c>
      <c r="AZ40" s="163">
        <f t="shared" si="61"/>
        <v>0</v>
      </c>
      <c r="BA40" s="163">
        <f t="shared" si="61"/>
        <v>0</v>
      </c>
      <c r="BB40" s="421"/>
      <c r="BC40" s="419"/>
    </row>
    <row r="41" spans="1:55" ht="33.75" customHeight="1">
      <c r="A41" s="309"/>
      <c r="B41" s="310"/>
      <c r="C41" s="310"/>
      <c r="D41" s="220" t="s">
        <v>43</v>
      </c>
      <c r="E41" s="165">
        <f t="shared" si="56"/>
        <v>0</v>
      </c>
      <c r="F41" s="165">
        <f t="shared" si="57"/>
        <v>0</v>
      </c>
      <c r="G41" s="163"/>
      <c r="H41" s="163">
        <f t="shared" ref="H41:BA41" si="62">H48+H55+H62+H69+H76+H83+H90+H97+H104+H111+H118+H125+H132+H139+H146+H153+H160+H167+H174+H181+H188+H195+H202+H209+H216</f>
        <v>0</v>
      </c>
      <c r="I41" s="163">
        <f t="shared" si="62"/>
        <v>0</v>
      </c>
      <c r="J41" s="163">
        <f t="shared" si="62"/>
        <v>0</v>
      </c>
      <c r="K41" s="163">
        <f t="shared" si="62"/>
        <v>0</v>
      </c>
      <c r="L41" s="163">
        <f t="shared" si="62"/>
        <v>0</v>
      </c>
      <c r="M41" s="163">
        <f t="shared" si="62"/>
        <v>0</v>
      </c>
      <c r="N41" s="163">
        <f t="shared" si="62"/>
        <v>0</v>
      </c>
      <c r="O41" s="163">
        <f t="shared" si="62"/>
        <v>0</v>
      </c>
      <c r="P41" s="163">
        <f t="shared" si="62"/>
        <v>0</v>
      </c>
      <c r="Q41" s="163">
        <f t="shared" si="62"/>
        <v>0</v>
      </c>
      <c r="R41" s="163">
        <f t="shared" si="62"/>
        <v>0</v>
      </c>
      <c r="S41" s="163">
        <f t="shared" si="62"/>
        <v>0</v>
      </c>
      <c r="T41" s="163">
        <f t="shared" si="62"/>
        <v>0</v>
      </c>
      <c r="U41" s="163">
        <f t="shared" si="62"/>
        <v>0</v>
      </c>
      <c r="V41" s="163">
        <f t="shared" si="62"/>
        <v>0</v>
      </c>
      <c r="W41" s="163">
        <f t="shared" si="62"/>
        <v>0</v>
      </c>
      <c r="X41" s="163">
        <f t="shared" si="62"/>
        <v>0</v>
      </c>
      <c r="Y41" s="163">
        <f t="shared" si="62"/>
        <v>0</v>
      </c>
      <c r="Z41" s="163">
        <f t="shared" si="62"/>
        <v>0</v>
      </c>
      <c r="AA41" s="163">
        <f t="shared" si="62"/>
        <v>0</v>
      </c>
      <c r="AB41" s="163">
        <f t="shared" si="62"/>
        <v>0</v>
      </c>
      <c r="AC41" s="163">
        <f t="shared" si="62"/>
        <v>0</v>
      </c>
      <c r="AD41" s="163">
        <f t="shared" si="62"/>
        <v>0</v>
      </c>
      <c r="AE41" s="163">
        <f t="shared" si="62"/>
        <v>0</v>
      </c>
      <c r="AF41" s="163">
        <f t="shared" si="62"/>
        <v>0</v>
      </c>
      <c r="AG41" s="163">
        <f t="shared" si="62"/>
        <v>0</v>
      </c>
      <c r="AH41" s="163">
        <f t="shared" si="62"/>
        <v>0</v>
      </c>
      <c r="AI41" s="163">
        <f t="shared" si="62"/>
        <v>0</v>
      </c>
      <c r="AJ41" s="163">
        <f t="shared" si="62"/>
        <v>0</v>
      </c>
      <c r="AK41" s="163">
        <f t="shared" si="62"/>
        <v>0</v>
      </c>
      <c r="AL41" s="163">
        <f t="shared" si="62"/>
        <v>0</v>
      </c>
      <c r="AM41" s="163">
        <f t="shared" si="62"/>
        <v>0</v>
      </c>
      <c r="AN41" s="163">
        <f t="shared" si="62"/>
        <v>0</v>
      </c>
      <c r="AO41" s="163">
        <f t="shared" si="62"/>
        <v>0</v>
      </c>
      <c r="AP41" s="163">
        <f t="shared" si="62"/>
        <v>0</v>
      </c>
      <c r="AQ41" s="163">
        <f t="shared" si="62"/>
        <v>0</v>
      </c>
      <c r="AR41" s="163">
        <f t="shared" si="62"/>
        <v>0</v>
      </c>
      <c r="AS41" s="163">
        <f t="shared" si="62"/>
        <v>0</v>
      </c>
      <c r="AT41" s="163">
        <f t="shared" si="62"/>
        <v>0</v>
      </c>
      <c r="AU41" s="163">
        <f t="shared" si="62"/>
        <v>0</v>
      </c>
      <c r="AV41" s="163">
        <f t="shared" si="62"/>
        <v>0</v>
      </c>
      <c r="AW41" s="163">
        <f t="shared" si="62"/>
        <v>0</v>
      </c>
      <c r="AX41" s="163">
        <f t="shared" si="62"/>
        <v>0</v>
      </c>
      <c r="AY41" s="163">
        <f t="shared" si="62"/>
        <v>0</v>
      </c>
      <c r="AZ41" s="163">
        <f t="shared" si="62"/>
        <v>0</v>
      </c>
      <c r="BA41" s="163">
        <f t="shared" si="62"/>
        <v>0</v>
      </c>
      <c r="BB41" s="422"/>
      <c r="BC41" s="419"/>
    </row>
    <row r="42" spans="1:55" ht="18.75" customHeight="1">
      <c r="A42" s="309" t="s">
        <v>317</v>
      </c>
      <c r="B42" s="310" t="s">
        <v>505</v>
      </c>
      <c r="C42" s="310"/>
      <c r="D42" s="150" t="s">
        <v>41</v>
      </c>
      <c r="E42" s="165">
        <f t="shared" ref="E42:E97" si="63">H42+K42+N42+Q42+T42+W42+Z42+AE42+AJ42+AO42+AT42+AY42</f>
        <v>3474.99143</v>
      </c>
      <c r="F42" s="165">
        <f t="shared" ref="F42:F97" si="64">I42+L42+O42+R42+U42+X42+AA42+AF42+AK42+AP42+AU42+AZ42</f>
        <v>2650.5313500000002</v>
      </c>
      <c r="G42" s="163">
        <f t="shared" ref="G42" si="65">F42*100/E42</f>
        <v>76.274471560351444</v>
      </c>
      <c r="H42" s="165">
        <f>H43+H44+H45</f>
        <v>0</v>
      </c>
      <c r="I42" s="165">
        <f t="shared" ref="I42:BA42" si="66">I43+I44+I45</f>
        <v>0</v>
      </c>
      <c r="J42" s="165">
        <f t="shared" si="66"/>
        <v>0</v>
      </c>
      <c r="K42" s="165">
        <f t="shared" si="66"/>
        <v>0</v>
      </c>
      <c r="L42" s="165">
        <f t="shared" si="66"/>
        <v>0</v>
      </c>
      <c r="M42" s="165">
        <f t="shared" si="66"/>
        <v>0</v>
      </c>
      <c r="N42" s="165">
        <f t="shared" si="66"/>
        <v>0</v>
      </c>
      <c r="O42" s="165">
        <f t="shared" si="66"/>
        <v>0</v>
      </c>
      <c r="P42" s="165">
        <f t="shared" si="66"/>
        <v>0</v>
      </c>
      <c r="Q42" s="165">
        <f t="shared" si="66"/>
        <v>0</v>
      </c>
      <c r="R42" s="165">
        <f t="shared" si="66"/>
        <v>0</v>
      </c>
      <c r="S42" s="165">
        <f t="shared" si="66"/>
        <v>0</v>
      </c>
      <c r="T42" s="165">
        <f t="shared" si="66"/>
        <v>2650.5313500000002</v>
      </c>
      <c r="U42" s="165">
        <f t="shared" si="66"/>
        <v>2650.5313500000002</v>
      </c>
      <c r="V42" s="165">
        <f t="shared" si="66"/>
        <v>0</v>
      </c>
      <c r="W42" s="165">
        <f t="shared" si="66"/>
        <v>0</v>
      </c>
      <c r="X42" s="165">
        <f t="shared" si="66"/>
        <v>0</v>
      </c>
      <c r="Y42" s="165">
        <f t="shared" si="66"/>
        <v>0</v>
      </c>
      <c r="Z42" s="165">
        <f t="shared" si="66"/>
        <v>0</v>
      </c>
      <c r="AA42" s="165">
        <f t="shared" si="66"/>
        <v>0</v>
      </c>
      <c r="AB42" s="165">
        <f t="shared" si="66"/>
        <v>0</v>
      </c>
      <c r="AC42" s="165">
        <f t="shared" si="66"/>
        <v>0</v>
      </c>
      <c r="AD42" s="165">
        <f t="shared" si="66"/>
        <v>0</v>
      </c>
      <c r="AE42" s="165">
        <f t="shared" si="66"/>
        <v>0</v>
      </c>
      <c r="AF42" s="165">
        <f t="shared" si="66"/>
        <v>0</v>
      </c>
      <c r="AG42" s="165">
        <f t="shared" si="66"/>
        <v>0</v>
      </c>
      <c r="AH42" s="165">
        <f t="shared" si="66"/>
        <v>0</v>
      </c>
      <c r="AI42" s="165">
        <f t="shared" si="66"/>
        <v>0</v>
      </c>
      <c r="AJ42" s="165">
        <f t="shared" si="66"/>
        <v>0</v>
      </c>
      <c r="AK42" s="165">
        <f t="shared" si="66"/>
        <v>0</v>
      </c>
      <c r="AL42" s="165">
        <f t="shared" si="66"/>
        <v>0</v>
      </c>
      <c r="AM42" s="165">
        <f t="shared" si="66"/>
        <v>0</v>
      </c>
      <c r="AN42" s="165">
        <f t="shared" si="66"/>
        <v>0</v>
      </c>
      <c r="AO42" s="165">
        <f t="shared" si="66"/>
        <v>0</v>
      </c>
      <c r="AP42" s="165">
        <f t="shared" si="66"/>
        <v>0</v>
      </c>
      <c r="AQ42" s="165">
        <f t="shared" si="66"/>
        <v>0</v>
      </c>
      <c r="AR42" s="165">
        <f t="shared" si="66"/>
        <v>0</v>
      </c>
      <c r="AS42" s="165">
        <f t="shared" si="66"/>
        <v>0</v>
      </c>
      <c r="AT42" s="165">
        <f t="shared" si="66"/>
        <v>0</v>
      </c>
      <c r="AU42" s="165">
        <f t="shared" si="66"/>
        <v>0</v>
      </c>
      <c r="AV42" s="165">
        <f t="shared" si="66"/>
        <v>0</v>
      </c>
      <c r="AW42" s="165">
        <f t="shared" si="66"/>
        <v>0</v>
      </c>
      <c r="AX42" s="165">
        <f t="shared" si="66"/>
        <v>0</v>
      </c>
      <c r="AY42" s="165">
        <f>AY43+AY44+AY45</f>
        <v>824.46007999999983</v>
      </c>
      <c r="AZ42" s="165">
        <f t="shared" si="66"/>
        <v>0</v>
      </c>
      <c r="BA42" s="165">
        <f t="shared" si="66"/>
        <v>0</v>
      </c>
      <c r="BB42" s="165"/>
      <c r="BC42" s="419"/>
    </row>
    <row r="43" spans="1:55" ht="31.2">
      <c r="A43" s="309"/>
      <c r="B43" s="310"/>
      <c r="C43" s="310"/>
      <c r="D43" s="148" t="s">
        <v>37</v>
      </c>
      <c r="E43" s="165">
        <f t="shared" si="63"/>
        <v>0</v>
      </c>
      <c r="F43" s="165">
        <f t="shared" si="64"/>
        <v>0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19"/>
    </row>
    <row r="44" spans="1:55" ht="49.5" customHeight="1">
      <c r="A44" s="309"/>
      <c r="B44" s="310"/>
      <c r="C44" s="310"/>
      <c r="D44" s="172" t="s">
        <v>2</v>
      </c>
      <c r="E44" s="165">
        <f t="shared" si="63"/>
        <v>0</v>
      </c>
      <c r="F44" s="165">
        <f t="shared" si="64"/>
        <v>0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419"/>
    </row>
    <row r="45" spans="1:55" ht="21.75" customHeight="1">
      <c r="A45" s="309"/>
      <c r="B45" s="310"/>
      <c r="C45" s="310"/>
      <c r="D45" s="236" t="s">
        <v>268</v>
      </c>
      <c r="E45" s="165">
        <f>H45+K45+N45+Q45+T45+W45+Z45+AE45+AJ45+AO45+AT45+AY45</f>
        <v>3474.99143</v>
      </c>
      <c r="F45" s="259">
        <f t="shared" si="64"/>
        <v>2650.5313500000002</v>
      </c>
      <c r="G45" s="163">
        <f t="shared" ref="G45:G46" si="67">F45*100/E45</f>
        <v>76.274471560351444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>
        <v>2650.5313500000002</v>
      </c>
      <c r="U45" s="163">
        <v>2650.5313500000002</v>
      </c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>
        <f>3474.99143-2650.53135</f>
        <v>824.46007999999983</v>
      </c>
      <c r="AZ45" s="163"/>
      <c r="BA45" s="163"/>
      <c r="BB45" s="163"/>
      <c r="BC45" s="419"/>
    </row>
    <row r="46" spans="1:55" ht="80.25" customHeight="1">
      <c r="A46" s="309"/>
      <c r="B46" s="310"/>
      <c r="C46" s="310"/>
      <c r="D46" s="236" t="s">
        <v>274</v>
      </c>
      <c r="E46" s="165">
        <f>H46+K46+N46+Q46+T46+W46+Z46+AE46+AJ46+AO46+AT46+AY46</f>
        <v>3474.99143</v>
      </c>
      <c r="F46" s="165">
        <f t="shared" si="64"/>
        <v>2650.5313500000002</v>
      </c>
      <c r="G46" s="163">
        <f t="shared" si="67"/>
        <v>76.274471560351444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>
        <v>2650.5313500000002</v>
      </c>
      <c r="U46" s="163">
        <v>2650.5313500000002</v>
      </c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>
        <f>3474.99143-2650.53135</f>
        <v>824.46007999999983</v>
      </c>
      <c r="AZ46" s="163"/>
      <c r="BA46" s="163"/>
      <c r="BB46" s="163"/>
      <c r="BC46" s="419"/>
    </row>
    <row r="47" spans="1:55" ht="21.75" customHeight="1">
      <c r="A47" s="309"/>
      <c r="B47" s="310"/>
      <c r="C47" s="310"/>
      <c r="D47" s="236" t="s">
        <v>269</v>
      </c>
      <c r="E47" s="165">
        <f t="shared" si="63"/>
        <v>0</v>
      </c>
      <c r="F47" s="165">
        <f t="shared" si="64"/>
        <v>0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19"/>
    </row>
    <row r="48" spans="1:55" ht="33.75" customHeight="1">
      <c r="A48" s="309"/>
      <c r="B48" s="310"/>
      <c r="C48" s="310"/>
      <c r="D48" s="238" t="s">
        <v>43</v>
      </c>
      <c r="E48" s="165">
        <f t="shared" si="63"/>
        <v>0</v>
      </c>
      <c r="F48" s="165">
        <f t="shared" si="64"/>
        <v>0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419"/>
    </row>
    <row r="49" spans="1:55" ht="26.25" customHeight="1">
      <c r="A49" s="309" t="s">
        <v>318</v>
      </c>
      <c r="B49" s="310" t="s">
        <v>409</v>
      </c>
      <c r="C49" s="310"/>
      <c r="D49" s="150" t="s">
        <v>41</v>
      </c>
      <c r="E49" s="165">
        <f>H49+K49+N49+Q49+T49+W49+Z49+AE49+AJ49+AO49+AT49+AY49</f>
        <v>82.499279999999999</v>
      </c>
      <c r="F49" s="165">
        <f t="shared" si="64"/>
        <v>0</v>
      </c>
      <c r="G49" s="163">
        <f t="shared" ref="G49" si="68">F49*100/E49</f>
        <v>0</v>
      </c>
      <c r="H49" s="163">
        <f>H50+H51+H52+H54+H55</f>
        <v>0</v>
      </c>
      <c r="I49" s="163">
        <f t="shared" ref="I49:BA49" si="69">I50+I51+I52+I54+I55</f>
        <v>0</v>
      </c>
      <c r="J49" s="163">
        <f t="shared" si="69"/>
        <v>0</v>
      </c>
      <c r="K49" s="163">
        <f t="shared" si="69"/>
        <v>0</v>
      </c>
      <c r="L49" s="163">
        <f t="shared" si="69"/>
        <v>0</v>
      </c>
      <c r="M49" s="163">
        <f t="shared" si="69"/>
        <v>0</v>
      </c>
      <c r="N49" s="163">
        <f t="shared" si="69"/>
        <v>0</v>
      </c>
      <c r="O49" s="163">
        <f t="shared" si="69"/>
        <v>0</v>
      </c>
      <c r="P49" s="163">
        <f t="shared" si="69"/>
        <v>0</v>
      </c>
      <c r="Q49" s="163">
        <f t="shared" si="69"/>
        <v>0</v>
      </c>
      <c r="R49" s="163">
        <f t="shared" si="69"/>
        <v>0</v>
      </c>
      <c r="S49" s="163">
        <f t="shared" si="69"/>
        <v>0</v>
      </c>
      <c r="T49" s="163">
        <f t="shared" si="69"/>
        <v>0</v>
      </c>
      <c r="U49" s="163">
        <f t="shared" si="69"/>
        <v>0</v>
      </c>
      <c r="V49" s="163">
        <f t="shared" si="69"/>
        <v>0</v>
      </c>
      <c r="W49" s="163">
        <f t="shared" si="69"/>
        <v>0</v>
      </c>
      <c r="X49" s="163">
        <f t="shared" si="69"/>
        <v>0</v>
      </c>
      <c r="Y49" s="163">
        <f t="shared" si="69"/>
        <v>0</v>
      </c>
      <c r="Z49" s="163">
        <f t="shared" si="69"/>
        <v>0</v>
      </c>
      <c r="AA49" s="163">
        <f t="shared" si="69"/>
        <v>0</v>
      </c>
      <c r="AB49" s="163">
        <f t="shared" si="69"/>
        <v>0</v>
      </c>
      <c r="AC49" s="163">
        <f t="shared" si="69"/>
        <v>0</v>
      </c>
      <c r="AD49" s="163">
        <f t="shared" si="69"/>
        <v>0</v>
      </c>
      <c r="AE49" s="163">
        <f t="shared" si="69"/>
        <v>0</v>
      </c>
      <c r="AF49" s="163">
        <f t="shared" si="69"/>
        <v>0</v>
      </c>
      <c r="AG49" s="163">
        <f t="shared" si="69"/>
        <v>0</v>
      </c>
      <c r="AH49" s="163">
        <f t="shared" si="69"/>
        <v>0</v>
      </c>
      <c r="AI49" s="163">
        <f t="shared" si="69"/>
        <v>0</v>
      </c>
      <c r="AJ49" s="163">
        <f t="shared" si="69"/>
        <v>0</v>
      </c>
      <c r="AK49" s="163">
        <f t="shared" si="69"/>
        <v>0</v>
      </c>
      <c r="AL49" s="163">
        <f t="shared" si="69"/>
        <v>0</v>
      </c>
      <c r="AM49" s="163">
        <f t="shared" si="69"/>
        <v>0</v>
      </c>
      <c r="AN49" s="163">
        <f t="shared" si="69"/>
        <v>0</v>
      </c>
      <c r="AO49" s="163">
        <f t="shared" si="69"/>
        <v>0</v>
      </c>
      <c r="AP49" s="163">
        <f t="shared" si="69"/>
        <v>0</v>
      </c>
      <c r="AQ49" s="163">
        <f t="shared" si="69"/>
        <v>0</v>
      </c>
      <c r="AR49" s="163">
        <f t="shared" si="69"/>
        <v>0</v>
      </c>
      <c r="AS49" s="163">
        <f t="shared" si="69"/>
        <v>0</v>
      </c>
      <c r="AT49" s="163">
        <f t="shared" si="69"/>
        <v>0</v>
      </c>
      <c r="AU49" s="163">
        <f t="shared" si="69"/>
        <v>0</v>
      </c>
      <c r="AV49" s="163">
        <f t="shared" si="69"/>
        <v>0</v>
      </c>
      <c r="AW49" s="163">
        <f t="shared" si="69"/>
        <v>0</v>
      </c>
      <c r="AX49" s="163">
        <f t="shared" si="69"/>
        <v>0</v>
      </c>
      <c r="AY49" s="163">
        <f t="shared" si="69"/>
        <v>82.499279999999999</v>
      </c>
      <c r="AZ49" s="163">
        <f t="shared" si="69"/>
        <v>0</v>
      </c>
      <c r="BA49" s="163">
        <f t="shared" si="69"/>
        <v>0</v>
      </c>
      <c r="BB49" s="163"/>
      <c r="BC49" s="238"/>
    </row>
    <row r="50" spans="1:55" ht="33.75" customHeight="1">
      <c r="A50" s="309"/>
      <c r="B50" s="310"/>
      <c r="C50" s="310"/>
      <c r="D50" s="148" t="s">
        <v>37</v>
      </c>
      <c r="E50" s="165">
        <f t="shared" si="63"/>
        <v>0</v>
      </c>
      <c r="F50" s="165">
        <f t="shared" si="64"/>
        <v>0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238"/>
    </row>
    <row r="51" spans="1:55" ht="33.75" customHeight="1">
      <c r="A51" s="309"/>
      <c r="B51" s="310"/>
      <c r="C51" s="310"/>
      <c r="D51" s="172" t="s">
        <v>2</v>
      </c>
      <c r="E51" s="165">
        <f t="shared" si="63"/>
        <v>0</v>
      </c>
      <c r="F51" s="165">
        <f t="shared" si="64"/>
        <v>0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238"/>
    </row>
    <row r="52" spans="1:55" ht="24" customHeight="1">
      <c r="A52" s="309"/>
      <c r="B52" s="310"/>
      <c r="C52" s="310"/>
      <c r="D52" s="236" t="s">
        <v>268</v>
      </c>
      <c r="E52" s="165">
        <f t="shared" si="63"/>
        <v>82.499279999999999</v>
      </c>
      <c r="F52" s="165">
        <f t="shared" si="64"/>
        <v>0</v>
      </c>
      <c r="G52" s="163">
        <f t="shared" ref="G52:G53" si="70">F52*100/E52</f>
        <v>0</v>
      </c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239"/>
      <c r="AF52" s="239"/>
      <c r="AG52" s="163"/>
      <c r="AH52" s="163"/>
      <c r="AI52" s="163"/>
      <c r="AJ52" s="239"/>
      <c r="AK52" s="239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>
        <v>82.499279999999999</v>
      </c>
      <c r="AZ52" s="163"/>
      <c r="BA52" s="163"/>
      <c r="BB52" s="163"/>
      <c r="BC52" s="238"/>
    </row>
    <row r="53" spans="1:55" ht="33.75" customHeight="1">
      <c r="A53" s="309"/>
      <c r="B53" s="310"/>
      <c r="C53" s="310"/>
      <c r="D53" s="236" t="s">
        <v>274</v>
      </c>
      <c r="E53" s="165">
        <f t="shared" si="63"/>
        <v>0</v>
      </c>
      <c r="F53" s="165">
        <f t="shared" si="64"/>
        <v>0</v>
      </c>
      <c r="G53" s="163" t="e">
        <f t="shared" si="70"/>
        <v>#DIV/0!</v>
      </c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239"/>
      <c r="AF53" s="239"/>
      <c r="AG53" s="163"/>
      <c r="AH53" s="163"/>
      <c r="AI53" s="163"/>
      <c r="AJ53" s="239"/>
      <c r="AK53" s="239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238"/>
    </row>
    <row r="54" spans="1:55" ht="24" customHeight="1">
      <c r="A54" s="309"/>
      <c r="B54" s="310"/>
      <c r="C54" s="310"/>
      <c r="D54" s="236" t="s">
        <v>269</v>
      </c>
      <c r="E54" s="165">
        <f t="shared" si="63"/>
        <v>0</v>
      </c>
      <c r="F54" s="165">
        <f t="shared" si="64"/>
        <v>0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238"/>
    </row>
    <row r="55" spans="1:55" ht="33.75" customHeight="1">
      <c r="A55" s="309"/>
      <c r="B55" s="310"/>
      <c r="C55" s="310"/>
      <c r="D55" s="238" t="s">
        <v>43</v>
      </c>
      <c r="E55" s="165">
        <f t="shared" si="63"/>
        <v>0</v>
      </c>
      <c r="F55" s="165">
        <f t="shared" si="64"/>
        <v>0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238"/>
    </row>
    <row r="56" spans="1:55" ht="20.25" customHeight="1">
      <c r="A56" s="309" t="s">
        <v>319</v>
      </c>
      <c r="B56" s="419" t="s">
        <v>506</v>
      </c>
      <c r="C56" s="310"/>
      <c r="D56" s="150" t="s">
        <v>41</v>
      </c>
      <c r="E56" s="165">
        <f t="shared" si="63"/>
        <v>1.2</v>
      </c>
      <c r="F56" s="165">
        <f t="shared" si="64"/>
        <v>0</v>
      </c>
      <c r="G56" s="163">
        <f t="shared" ref="G56" si="71">F56*100/E56</f>
        <v>0</v>
      </c>
      <c r="H56" s="165">
        <f>SUM(H57:H59)</f>
        <v>0</v>
      </c>
      <c r="I56" s="165">
        <f t="shared" ref="I56:BA56" si="72">SUM(I57:I59)</f>
        <v>0</v>
      </c>
      <c r="J56" s="165">
        <f t="shared" si="72"/>
        <v>0</v>
      </c>
      <c r="K56" s="165">
        <f t="shared" si="72"/>
        <v>0</v>
      </c>
      <c r="L56" s="165">
        <f t="shared" si="72"/>
        <v>0</v>
      </c>
      <c r="M56" s="165">
        <f t="shared" si="72"/>
        <v>0</v>
      </c>
      <c r="N56" s="165">
        <f t="shared" si="72"/>
        <v>0</v>
      </c>
      <c r="O56" s="165">
        <f t="shared" si="72"/>
        <v>0</v>
      </c>
      <c r="P56" s="165">
        <f t="shared" si="72"/>
        <v>0</v>
      </c>
      <c r="Q56" s="165">
        <f t="shared" si="72"/>
        <v>0</v>
      </c>
      <c r="R56" s="165">
        <f t="shared" si="72"/>
        <v>0</v>
      </c>
      <c r="S56" s="165">
        <f t="shared" si="72"/>
        <v>0</v>
      </c>
      <c r="T56" s="165">
        <f t="shared" si="72"/>
        <v>0</v>
      </c>
      <c r="U56" s="165">
        <f t="shared" si="72"/>
        <v>0</v>
      </c>
      <c r="V56" s="165">
        <f t="shared" si="72"/>
        <v>0</v>
      </c>
      <c r="W56" s="165">
        <f t="shared" si="72"/>
        <v>0</v>
      </c>
      <c r="X56" s="165">
        <f t="shared" si="72"/>
        <v>0</v>
      </c>
      <c r="Y56" s="165">
        <f t="shared" si="72"/>
        <v>0</v>
      </c>
      <c r="Z56" s="165">
        <f t="shared" si="72"/>
        <v>0</v>
      </c>
      <c r="AA56" s="165">
        <f t="shared" si="72"/>
        <v>0</v>
      </c>
      <c r="AB56" s="165">
        <f t="shared" si="72"/>
        <v>0</v>
      </c>
      <c r="AC56" s="165">
        <f t="shared" si="72"/>
        <v>0</v>
      </c>
      <c r="AD56" s="165">
        <f t="shared" si="72"/>
        <v>0</v>
      </c>
      <c r="AE56" s="165">
        <f>SUM(AE57:AE59)</f>
        <v>0</v>
      </c>
      <c r="AF56" s="165">
        <f t="shared" si="72"/>
        <v>0</v>
      </c>
      <c r="AG56" s="165">
        <f t="shared" si="72"/>
        <v>0</v>
      </c>
      <c r="AH56" s="165">
        <f t="shared" si="72"/>
        <v>0</v>
      </c>
      <c r="AI56" s="165">
        <f t="shared" si="72"/>
        <v>0</v>
      </c>
      <c r="AJ56" s="165">
        <f t="shared" si="72"/>
        <v>0</v>
      </c>
      <c r="AK56" s="165">
        <f t="shared" si="72"/>
        <v>0</v>
      </c>
      <c r="AL56" s="165">
        <f t="shared" si="72"/>
        <v>0</v>
      </c>
      <c r="AM56" s="165">
        <f t="shared" si="72"/>
        <v>0</v>
      </c>
      <c r="AN56" s="165">
        <f t="shared" si="72"/>
        <v>0</v>
      </c>
      <c r="AO56" s="165">
        <f t="shared" si="72"/>
        <v>0</v>
      </c>
      <c r="AP56" s="165">
        <f t="shared" si="72"/>
        <v>0</v>
      </c>
      <c r="AQ56" s="165">
        <f t="shared" si="72"/>
        <v>0</v>
      </c>
      <c r="AR56" s="165">
        <f t="shared" si="72"/>
        <v>0</v>
      </c>
      <c r="AS56" s="165">
        <f t="shared" si="72"/>
        <v>0</v>
      </c>
      <c r="AT56" s="165">
        <f t="shared" si="72"/>
        <v>0</v>
      </c>
      <c r="AU56" s="165">
        <f t="shared" si="72"/>
        <v>0</v>
      </c>
      <c r="AV56" s="165">
        <f t="shared" si="72"/>
        <v>0</v>
      </c>
      <c r="AW56" s="165">
        <f t="shared" si="72"/>
        <v>0</v>
      </c>
      <c r="AX56" s="165">
        <f t="shared" si="72"/>
        <v>0</v>
      </c>
      <c r="AY56" s="165">
        <f t="shared" si="72"/>
        <v>1.2</v>
      </c>
      <c r="AZ56" s="165">
        <f t="shared" si="72"/>
        <v>0</v>
      </c>
      <c r="BA56" s="165">
        <f t="shared" si="72"/>
        <v>0</v>
      </c>
      <c r="BB56" s="165"/>
      <c r="BC56" s="336"/>
    </row>
    <row r="57" spans="1:55" ht="35.25" customHeight="1">
      <c r="A57" s="309"/>
      <c r="B57" s="419"/>
      <c r="C57" s="310"/>
      <c r="D57" s="148" t="s">
        <v>37</v>
      </c>
      <c r="E57" s="165">
        <f t="shared" si="63"/>
        <v>0</v>
      </c>
      <c r="F57" s="165">
        <f t="shared" si="64"/>
        <v>0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336"/>
    </row>
    <row r="58" spans="1:55" ht="56.25" customHeight="1">
      <c r="A58" s="309"/>
      <c r="B58" s="419"/>
      <c r="C58" s="310"/>
      <c r="D58" s="172" t="s">
        <v>2</v>
      </c>
      <c r="E58" s="165">
        <f t="shared" si="63"/>
        <v>0</v>
      </c>
      <c r="F58" s="165">
        <f t="shared" si="64"/>
        <v>0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336"/>
    </row>
    <row r="59" spans="1:55" ht="19.5" customHeight="1">
      <c r="A59" s="309"/>
      <c r="B59" s="419"/>
      <c r="C59" s="310"/>
      <c r="D59" s="236" t="s">
        <v>268</v>
      </c>
      <c r="E59" s="165">
        <f t="shared" si="63"/>
        <v>1.2</v>
      </c>
      <c r="F59" s="165">
        <f t="shared" si="64"/>
        <v>0</v>
      </c>
      <c r="G59" s="163">
        <f t="shared" ref="G59" si="73">F59*100/E59</f>
        <v>0</v>
      </c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>
        <v>1.2</v>
      </c>
      <c r="AZ59" s="163"/>
      <c r="BA59" s="163"/>
      <c r="BB59" s="163"/>
      <c r="BC59" s="336"/>
    </row>
    <row r="60" spans="1:55" ht="84.75" customHeight="1">
      <c r="A60" s="309"/>
      <c r="B60" s="419"/>
      <c r="C60" s="310"/>
      <c r="D60" s="236" t="s">
        <v>274</v>
      </c>
      <c r="E60" s="165">
        <f t="shared" si="63"/>
        <v>0</v>
      </c>
      <c r="F60" s="165">
        <f t="shared" si="64"/>
        <v>0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336"/>
    </row>
    <row r="61" spans="1:55" ht="19.5" customHeight="1">
      <c r="A61" s="309"/>
      <c r="B61" s="419"/>
      <c r="C61" s="310"/>
      <c r="D61" s="236" t="s">
        <v>269</v>
      </c>
      <c r="E61" s="165">
        <f t="shared" si="63"/>
        <v>0</v>
      </c>
      <c r="F61" s="165">
        <f t="shared" si="64"/>
        <v>0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336"/>
    </row>
    <row r="62" spans="1:55" ht="31.2">
      <c r="A62" s="309"/>
      <c r="B62" s="419"/>
      <c r="C62" s="310"/>
      <c r="D62" s="238" t="s">
        <v>43</v>
      </c>
      <c r="E62" s="165">
        <f t="shared" si="63"/>
        <v>0</v>
      </c>
      <c r="F62" s="165">
        <f t="shared" si="64"/>
        <v>0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336"/>
    </row>
    <row r="63" spans="1:55" ht="22.5" customHeight="1">
      <c r="A63" s="309" t="s">
        <v>320</v>
      </c>
      <c r="B63" s="310" t="s">
        <v>507</v>
      </c>
      <c r="C63" s="310"/>
      <c r="D63" s="150" t="s">
        <v>41</v>
      </c>
      <c r="E63" s="165">
        <f t="shared" si="63"/>
        <v>3.1180400000000001</v>
      </c>
      <c r="F63" s="165">
        <f t="shared" si="64"/>
        <v>0</v>
      </c>
      <c r="G63" s="163">
        <f t="shared" ref="G63" si="74">F63*100/E63</f>
        <v>0</v>
      </c>
      <c r="H63" s="165">
        <f>SUM(H64:H66)</f>
        <v>0</v>
      </c>
      <c r="I63" s="165">
        <f t="shared" ref="I63:BA63" si="75">SUM(I64:I66)</f>
        <v>0</v>
      </c>
      <c r="J63" s="165">
        <f t="shared" si="75"/>
        <v>0</v>
      </c>
      <c r="K63" s="165">
        <f t="shared" si="75"/>
        <v>0</v>
      </c>
      <c r="L63" s="165">
        <f t="shared" si="75"/>
        <v>0</v>
      </c>
      <c r="M63" s="165">
        <f t="shared" si="75"/>
        <v>0</v>
      </c>
      <c r="N63" s="165">
        <f t="shared" si="75"/>
        <v>0</v>
      </c>
      <c r="O63" s="165">
        <f t="shared" si="75"/>
        <v>0</v>
      </c>
      <c r="P63" s="165">
        <f t="shared" si="75"/>
        <v>0</v>
      </c>
      <c r="Q63" s="165">
        <f t="shared" si="75"/>
        <v>0</v>
      </c>
      <c r="R63" s="165">
        <f t="shared" si="75"/>
        <v>0</v>
      </c>
      <c r="S63" s="165">
        <f t="shared" si="75"/>
        <v>0</v>
      </c>
      <c r="T63" s="165">
        <f t="shared" si="75"/>
        <v>0</v>
      </c>
      <c r="U63" s="165">
        <f t="shared" si="75"/>
        <v>0</v>
      </c>
      <c r="V63" s="165">
        <f t="shared" si="75"/>
        <v>0</v>
      </c>
      <c r="W63" s="165">
        <f t="shared" si="75"/>
        <v>0</v>
      </c>
      <c r="X63" s="165">
        <f t="shared" si="75"/>
        <v>0</v>
      </c>
      <c r="Y63" s="165">
        <f t="shared" si="75"/>
        <v>0</v>
      </c>
      <c r="Z63" s="165">
        <f t="shared" si="75"/>
        <v>0</v>
      </c>
      <c r="AA63" s="165">
        <f t="shared" si="75"/>
        <v>0</v>
      </c>
      <c r="AB63" s="165">
        <f t="shared" si="75"/>
        <v>0</v>
      </c>
      <c r="AC63" s="165">
        <f t="shared" si="75"/>
        <v>0</v>
      </c>
      <c r="AD63" s="165">
        <f t="shared" si="75"/>
        <v>0</v>
      </c>
      <c r="AE63" s="165">
        <f t="shared" si="75"/>
        <v>0</v>
      </c>
      <c r="AF63" s="165">
        <f t="shared" si="75"/>
        <v>0</v>
      </c>
      <c r="AG63" s="165">
        <f t="shared" si="75"/>
        <v>0</v>
      </c>
      <c r="AH63" s="165">
        <f t="shared" si="75"/>
        <v>0</v>
      </c>
      <c r="AI63" s="165">
        <f t="shared" si="75"/>
        <v>0</v>
      </c>
      <c r="AJ63" s="165">
        <f t="shared" si="75"/>
        <v>0</v>
      </c>
      <c r="AK63" s="165">
        <f t="shared" si="75"/>
        <v>0</v>
      </c>
      <c r="AL63" s="165">
        <f t="shared" si="75"/>
        <v>0</v>
      </c>
      <c r="AM63" s="165">
        <f t="shared" si="75"/>
        <v>0</v>
      </c>
      <c r="AN63" s="165">
        <f t="shared" si="75"/>
        <v>0</v>
      </c>
      <c r="AO63" s="165">
        <f t="shared" si="75"/>
        <v>0</v>
      </c>
      <c r="AP63" s="165">
        <f t="shared" si="75"/>
        <v>0</v>
      </c>
      <c r="AQ63" s="165">
        <f t="shared" si="75"/>
        <v>0</v>
      </c>
      <c r="AR63" s="165">
        <f t="shared" si="75"/>
        <v>0</v>
      </c>
      <c r="AS63" s="165">
        <f t="shared" si="75"/>
        <v>0</v>
      </c>
      <c r="AT63" s="165">
        <f t="shared" si="75"/>
        <v>0</v>
      </c>
      <c r="AU63" s="165">
        <f t="shared" si="75"/>
        <v>0</v>
      </c>
      <c r="AV63" s="165">
        <f t="shared" si="75"/>
        <v>0</v>
      </c>
      <c r="AW63" s="165">
        <f t="shared" si="75"/>
        <v>0</v>
      </c>
      <c r="AX63" s="165">
        <f t="shared" si="75"/>
        <v>0</v>
      </c>
      <c r="AY63" s="165">
        <f t="shared" si="75"/>
        <v>3.1180400000000001</v>
      </c>
      <c r="AZ63" s="165">
        <f t="shared" si="75"/>
        <v>0</v>
      </c>
      <c r="BA63" s="165">
        <f t="shared" si="75"/>
        <v>0</v>
      </c>
      <c r="BB63" s="165"/>
      <c r="BC63" s="419"/>
    </row>
    <row r="64" spans="1:55" ht="36.75" customHeight="1">
      <c r="A64" s="309"/>
      <c r="B64" s="310"/>
      <c r="C64" s="310"/>
      <c r="D64" s="148" t="s">
        <v>37</v>
      </c>
      <c r="E64" s="165">
        <f t="shared" si="63"/>
        <v>0</v>
      </c>
      <c r="F64" s="165">
        <f t="shared" si="64"/>
        <v>0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419"/>
    </row>
    <row r="65" spans="1:55" ht="52.5" customHeight="1">
      <c r="A65" s="309"/>
      <c r="B65" s="310"/>
      <c r="C65" s="310"/>
      <c r="D65" s="172" t="s">
        <v>2</v>
      </c>
      <c r="E65" s="165">
        <f t="shared" si="63"/>
        <v>0</v>
      </c>
      <c r="F65" s="165">
        <f t="shared" si="64"/>
        <v>0</v>
      </c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419"/>
    </row>
    <row r="66" spans="1:55" ht="22.5" customHeight="1">
      <c r="A66" s="309"/>
      <c r="B66" s="310"/>
      <c r="C66" s="310"/>
      <c r="D66" s="236" t="s">
        <v>268</v>
      </c>
      <c r="E66" s="165">
        <f t="shared" si="63"/>
        <v>3.1180400000000001</v>
      </c>
      <c r="F66" s="165">
        <f t="shared" si="64"/>
        <v>0</v>
      </c>
      <c r="G66" s="163">
        <f t="shared" ref="G66" si="76">F66*100/E66</f>
        <v>0</v>
      </c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>
        <v>3.1180400000000001</v>
      </c>
      <c r="AZ66" s="163"/>
      <c r="BA66" s="163"/>
      <c r="BB66" s="163"/>
      <c r="BC66" s="419"/>
    </row>
    <row r="67" spans="1:55" ht="81.75" customHeight="1">
      <c r="A67" s="309"/>
      <c r="B67" s="310"/>
      <c r="C67" s="310"/>
      <c r="D67" s="236" t="s">
        <v>274</v>
      </c>
      <c r="E67" s="165">
        <f t="shared" si="63"/>
        <v>3.1180400000000001</v>
      </c>
      <c r="F67" s="165">
        <f t="shared" si="64"/>
        <v>0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>
        <v>3.1180400000000001</v>
      </c>
      <c r="AZ67" s="163"/>
      <c r="BA67" s="163"/>
      <c r="BB67" s="163"/>
      <c r="BC67" s="419"/>
    </row>
    <row r="68" spans="1:55" ht="22.5" customHeight="1">
      <c r="A68" s="309"/>
      <c r="B68" s="310"/>
      <c r="C68" s="310"/>
      <c r="D68" s="236" t="s">
        <v>269</v>
      </c>
      <c r="E68" s="165">
        <f t="shared" si="63"/>
        <v>0</v>
      </c>
      <c r="F68" s="165">
        <f t="shared" si="64"/>
        <v>0</v>
      </c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419"/>
    </row>
    <row r="69" spans="1:55" ht="33.75" customHeight="1">
      <c r="A69" s="309"/>
      <c r="B69" s="310"/>
      <c r="C69" s="310"/>
      <c r="D69" s="238" t="s">
        <v>43</v>
      </c>
      <c r="E69" s="165">
        <f t="shared" si="63"/>
        <v>0</v>
      </c>
      <c r="F69" s="165">
        <f t="shared" si="64"/>
        <v>0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419"/>
    </row>
    <row r="70" spans="1:55" ht="22.5" customHeight="1">
      <c r="A70" s="309" t="s">
        <v>321</v>
      </c>
      <c r="B70" s="310" t="s">
        <v>508</v>
      </c>
      <c r="C70" s="310"/>
      <c r="D70" s="150" t="s">
        <v>41</v>
      </c>
      <c r="E70" s="165">
        <f t="shared" si="63"/>
        <v>31.457380000000001</v>
      </c>
      <c r="F70" s="165">
        <f t="shared" si="64"/>
        <v>0</v>
      </c>
      <c r="G70" s="163">
        <f t="shared" ref="G70" si="77">F70*100/E70</f>
        <v>0</v>
      </c>
      <c r="H70" s="163">
        <f>SUM(H71:H73)</f>
        <v>0</v>
      </c>
      <c r="I70" s="163">
        <f t="shared" ref="I70:BA70" si="78">SUM(I71:I73)</f>
        <v>0</v>
      </c>
      <c r="J70" s="163">
        <f t="shared" si="78"/>
        <v>0</v>
      </c>
      <c r="K70" s="163">
        <f t="shared" si="78"/>
        <v>0</v>
      </c>
      <c r="L70" s="163">
        <f t="shared" si="78"/>
        <v>0</v>
      </c>
      <c r="M70" s="163">
        <f t="shared" si="78"/>
        <v>0</v>
      </c>
      <c r="N70" s="163">
        <f t="shared" si="78"/>
        <v>0</v>
      </c>
      <c r="O70" s="163">
        <f t="shared" si="78"/>
        <v>0</v>
      </c>
      <c r="P70" s="163">
        <f t="shared" si="78"/>
        <v>0</v>
      </c>
      <c r="Q70" s="163">
        <f t="shared" si="78"/>
        <v>0</v>
      </c>
      <c r="R70" s="163">
        <f t="shared" si="78"/>
        <v>0</v>
      </c>
      <c r="S70" s="163">
        <f t="shared" si="78"/>
        <v>0</v>
      </c>
      <c r="T70" s="163">
        <f t="shared" si="78"/>
        <v>0</v>
      </c>
      <c r="U70" s="163">
        <f t="shared" si="78"/>
        <v>0</v>
      </c>
      <c r="V70" s="163">
        <f t="shared" si="78"/>
        <v>0</v>
      </c>
      <c r="W70" s="163">
        <f t="shared" si="78"/>
        <v>0</v>
      </c>
      <c r="X70" s="163">
        <f t="shared" si="78"/>
        <v>0</v>
      </c>
      <c r="Y70" s="163">
        <f t="shared" si="78"/>
        <v>0</v>
      </c>
      <c r="Z70" s="163">
        <f t="shared" si="78"/>
        <v>0</v>
      </c>
      <c r="AA70" s="163">
        <f t="shared" si="78"/>
        <v>0</v>
      </c>
      <c r="AB70" s="163">
        <f t="shared" si="78"/>
        <v>0</v>
      </c>
      <c r="AC70" s="163">
        <f t="shared" si="78"/>
        <v>0</v>
      </c>
      <c r="AD70" s="163">
        <f t="shared" si="78"/>
        <v>0</v>
      </c>
      <c r="AE70" s="163">
        <f t="shared" si="78"/>
        <v>0</v>
      </c>
      <c r="AF70" s="163">
        <f t="shared" si="78"/>
        <v>0</v>
      </c>
      <c r="AG70" s="163">
        <f t="shared" si="78"/>
        <v>0</v>
      </c>
      <c r="AH70" s="163">
        <f t="shared" si="78"/>
        <v>0</v>
      </c>
      <c r="AI70" s="163">
        <f t="shared" si="78"/>
        <v>0</v>
      </c>
      <c r="AJ70" s="163">
        <f t="shared" si="78"/>
        <v>0</v>
      </c>
      <c r="AK70" s="163">
        <f t="shared" si="78"/>
        <v>0</v>
      </c>
      <c r="AL70" s="163">
        <f t="shared" si="78"/>
        <v>0</v>
      </c>
      <c r="AM70" s="163">
        <f t="shared" si="78"/>
        <v>0</v>
      </c>
      <c r="AN70" s="163">
        <f t="shared" si="78"/>
        <v>0</v>
      </c>
      <c r="AO70" s="163">
        <f t="shared" si="78"/>
        <v>0</v>
      </c>
      <c r="AP70" s="163">
        <f t="shared" si="78"/>
        <v>0</v>
      </c>
      <c r="AQ70" s="163">
        <f t="shared" si="78"/>
        <v>0</v>
      </c>
      <c r="AR70" s="163">
        <f t="shared" si="78"/>
        <v>0</v>
      </c>
      <c r="AS70" s="163">
        <f t="shared" si="78"/>
        <v>0</v>
      </c>
      <c r="AT70" s="163">
        <f t="shared" si="78"/>
        <v>0</v>
      </c>
      <c r="AU70" s="163">
        <f t="shared" si="78"/>
        <v>0</v>
      </c>
      <c r="AV70" s="163">
        <f t="shared" si="78"/>
        <v>0</v>
      </c>
      <c r="AW70" s="163">
        <f t="shared" si="78"/>
        <v>0</v>
      </c>
      <c r="AX70" s="163">
        <f t="shared" si="78"/>
        <v>0</v>
      </c>
      <c r="AY70" s="163">
        <f t="shared" si="78"/>
        <v>31.457380000000001</v>
      </c>
      <c r="AZ70" s="163">
        <f t="shared" si="78"/>
        <v>0</v>
      </c>
      <c r="BA70" s="163">
        <f t="shared" si="78"/>
        <v>0</v>
      </c>
      <c r="BB70" s="163"/>
      <c r="BC70" s="238"/>
    </row>
    <row r="71" spans="1:55" ht="37.5" customHeight="1">
      <c r="A71" s="309"/>
      <c r="B71" s="310"/>
      <c r="C71" s="310"/>
      <c r="D71" s="148" t="s">
        <v>37</v>
      </c>
      <c r="E71" s="165">
        <f t="shared" si="63"/>
        <v>0</v>
      </c>
      <c r="F71" s="165">
        <f t="shared" si="64"/>
        <v>0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238"/>
    </row>
    <row r="72" spans="1:55" ht="47.25" customHeight="1">
      <c r="A72" s="309"/>
      <c r="B72" s="310"/>
      <c r="C72" s="310"/>
      <c r="D72" s="172" t="s">
        <v>2</v>
      </c>
      <c r="E72" s="165">
        <f t="shared" si="63"/>
        <v>0</v>
      </c>
      <c r="F72" s="165">
        <f t="shared" si="64"/>
        <v>0</v>
      </c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238"/>
    </row>
    <row r="73" spans="1:55" ht="22.5" customHeight="1">
      <c r="A73" s="309"/>
      <c r="B73" s="310"/>
      <c r="C73" s="310"/>
      <c r="D73" s="236" t="s">
        <v>268</v>
      </c>
      <c r="E73" s="165">
        <f t="shared" si="63"/>
        <v>31.457380000000001</v>
      </c>
      <c r="F73" s="165">
        <f t="shared" si="64"/>
        <v>0</v>
      </c>
      <c r="G73" s="163">
        <f t="shared" ref="G73" si="79">F73*100/E73</f>
        <v>0</v>
      </c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>
        <v>31.457380000000001</v>
      </c>
      <c r="AZ73" s="163"/>
      <c r="BA73" s="163"/>
      <c r="BB73" s="163"/>
      <c r="BC73" s="238"/>
    </row>
    <row r="74" spans="1:55" ht="22.5" customHeight="1">
      <c r="A74" s="309"/>
      <c r="B74" s="310"/>
      <c r="C74" s="310"/>
      <c r="D74" s="236" t="s">
        <v>274</v>
      </c>
      <c r="E74" s="165">
        <f t="shared" si="63"/>
        <v>0</v>
      </c>
      <c r="F74" s="165">
        <f t="shared" si="64"/>
        <v>0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238"/>
    </row>
    <row r="75" spans="1:55" ht="22.5" customHeight="1">
      <c r="A75" s="309"/>
      <c r="B75" s="310"/>
      <c r="C75" s="310"/>
      <c r="D75" s="236" t="s">
        <v>269</v>
      </c>
      <c r="E75" s="165">
        <f t="shared" si="63"/>
        <v>0</v>
      </c>
      <c r="F75" s="165">
        <f t="shared" si="64"/>
        <v>0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238"/>
    </row>
    <row r="76" spans="1:55" ht="22.5" customHeight="1">
      <c r="A76" s="309"/>
      <c r="B76" s="310"/>
      <c r="C76" s="310"/>
      <c r="D76" s="238" t="s">
        <v>43</v>
      </c>
      <c r="E76" s="165">
        <f t="shared" si="63"/>
        <v>0</v>
      </c>
      <c r="F76" s="165">
        <f t="shared" si="64"/>
        <v>0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238"/>
    </row>
    <row r="77" spans="1:55" ht="22.5" customHeight="1">
      <c r="A77" s="309" t="s">
        <v>322</v>
      </c>
      <c r="B77" s="310" t="s">
        <v>509</v>
      </c>
      <c r="C77" s="310"/>
      <c r="D77" s="150" t="s">
        <v>41</v>
      </c>
      <c r="E77" s="165">
        <f t="shared" si="63"/>
        <v>86039.906000000003</v>
      </c>
      <c r="F77" s="259">
        <f t="shared" si="64"/>
        <v>18166.23978</v>
      </c>
      <c r="G77" s="163">
        <f t="shared" ref="G77" si="80">F77*100/E77</f>
        <v>21.113737362753508</v>
      </c>
      <c r="H77" s="163">
        <f>SUM(H78:H80)</f>
        <v>0</v>
      </c>
      <c r="I77" s="163">
        <f t="shared" ref="I77:BA77" si="81">SUM(I78:I80)</f>
        <v>0</v>
      </c>
      <c r="J77" s="163">
        <f t="shared" si="81"/>
        <v>0</v>
      </c>
      <c r="K77" s="163">
        <f t="shared" si="81"/>
        <v>0</v>
      </c>
      <c r="L77" s="163">
        <f t="shared" si="81"/>
        <v>0</v>
      </c>
      <c r="M77" s="163">
        <f t="shared" si="81"/>
        <v>0</v>
      </c>
      <c r="N77" s="163">
        <f t="shared" si="81"/>
        <v>0</v>
      </c>
      <c r="O77" s="163">
        <f t="shared" si="81"/>
        <v>0</v>
      </c>
      <c r="P77" s="163">
        <f t="shared" si="81"/>
        <v>0</v>
      </c>
      <c r="Q77" s="163">
        <f t="shared" si="81"/>
        <v>720</v>
      </c>
      <c r="R77" s="163">
        <f t="shared" si="81"/>
        <v>720</v>
      </c>
      <c r="S77" s="163">
        <f t="shared" si="81"/>
        <v>0</v>
      </c>
      <c r="T77" s="163">
        <f t="shared" si="81"/>
        <v>300</v>
      </c>
      <c r="U77" s="163">
        <f t="shared" si="81"/>
        <v>300</v>
      </c>
      <c r="V77" s="163">
        <f t="shared" si="81"/>
        <v>0</v>
      </c>
      <c r="W77" s="163">
        <f t="shared" si="81"/>
        <v>0</v>
      </c>
      <c r="X77" s="163">
        <f t="shared" si="81"/>
        <v>0</v>
      </c>
      <c r="Y77" s="163">
        <f t="shared" si="81"/>
        <v>0</v>
      </c>
      <c r="Z77" s="163">
        <f t="shared" si="81"/>
        <v>0</v>
      </c>
      <c r="AA77" s="163">
        <f t="shared" si="81"/>
        <v>0</v>
      </c>
      <c r="AB77" s="163">
        <f t="shared" si="81"/>
        <v>0</v>
      </c>
      <c r="AC77" s="163">
        <f t="shared" si="81"/>
        <v>0</v>
      </c>
      <c r="AD77" s="163">
        <f t="shared" si="81"/>
        <v>0</v>
      </c>
      <c r="AE77" s="163">
        <f t="shared" si="81"/>
        <v>0</v>
      </c>
      <c r="AF77" s="163">
        <f t="shared" si="81"/>
        <v>0</v>
      </c>
      <c r="AG77" s="163">
        <f t="shared" si="81"/>
        <v>0</v>
      </c>
      <c r="AH77" s="163">
        <f t="shared" si="81"/>
        <v>0</v>
      </c>
      <c r="AI77" s="163">
        <f t="shared" si="81"/>
        <v>0</v>
      </c>
      <c r="AJ77" s="163">
        <f t="shared" si="81"/>
        <v>2008.9684099999999</v>
      </c>
      <c r="AK77" s="163">
        <f t="shared" si="81"/>
        <v>2008.9684099999999</v>
      </c>
      <c r="AL77" s="163">
        <f t="shared" si="81"/>
        <v>0</v>
      </c>
      <c r="AM77" s="163">
        <f t="shared" si="81"/>
        <v>0</v>
      </c>
      <c r="AN77" s="163">
        <f t="shared" si="81"/>
        <v>0</v>
      </c>
      <c r="AO77" s="163">
        <f t="shared" si="81"/>
        <v>13701.58661</v>
      </c>
      <c r="AP77" s="163">
        <f t="shared" si="81"/>
        <v>13701.58661</v>
      </c>
      <c r="AQ77" s="163">
        <f t="shared" si="81"/>
        <v>0</v>
      </c>
      <c r="AR77" s="163">
        <f t="shared" si="81"/>
        <v>0</v>
      </c>
      <c r="AS77" s="163">
        <f t="shared" si="81"/>
        <v>0</v>
      </c>
      <c r="AT77" s="163">
        <f t="shared" si="81"/>
        <v>1435.6847600000001</v>
      </c>
      <c r="AU77" s="163">
        <f t="shared" si="81"/>
        <v>1435.6847600000001</v>
      </c>
      <c r="AV77" s="163">
        <f t="shared" si="81"/>
        <v>0</v>
      </c>
      <c r="AW77" s="163">
        <f t="shared" si="81"/>
        <v>0</v>
      </c>
      <c r="AX77" s="163">
        <f t="shared" si="81"/>
        <v>0</v>
      </c>
      <c r="AY77" s="163">
        <f t="shared" si="81"/>
        <v>67873.666219999999</v>
      </c>
      <c r="AZ77" s="163">
        <f t="shared" si="81"/>
        <v>0</v>
      </c>
      <c r="BA77" s="163">
        <f t="shared" si="81"/>
        <v>0</v>
      </c>
      <c r="BB77" s="163"/>
      <c r="BC77" s="238"/>
    </row>
    <row r="78" spans="1:55" ht="35.25" customHeight="1">
      <c r="A78" s="309"/>
      <c r="B78" s="310"/>
      <c r="C78" s="310"/>
      <c r="D78" s="148" t="s">
        <v>37</v>
      </c>
      <c r="E78" s="165">
        <f t="shared" si="63"/>
        <v>0</v>
      </c>
      <c r="F78" s="165">
        <f>I78+L78+O78+R78+U78+X78+AA78+AF78+AK78+AP78+AU78+AZ78</f>
        <v>0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238"/>
    </row>
    <row r="79" spans="1:55" ht="52.5" customHeight="1">
      <c r="A79" s="309"/>
      <c r="B79" s="310"/>
      <c r="C79" s="310"/>
      <c r="D79" s="172" t="s">
        <v>2</v>
      </c>
      <c r="E79" s="165">
        <f t="shared" si="63"/>
        <v>0</v>
      </c>
      <c r="F79" s="165">
        <f t="shared" si="64"/>
        <v>0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238"/>
    </row>
    <row r="80" spans="1:55" ht="22.5" customHeight="1">
      <c r="A80" s="309"/>
      <c r="B80" s="310"/>
      <c r="C80" s="310"/>
      <c r="D80" s="236" t="s">
        <v>268</v>
      </c>
      <c r="E80" s="165">
        <f t="shared" si="63"/>
        <v>86039.906000000003</v>
      </c>
      <c r="F80" s="165">
        <f t="shared" si="64"/>
        <v>18166.23978</v>
      </c>
      <c r="G80" s="163">
        <f t="shared" ref="G80" si="82">F80*100/E80</f>
        <v>21.113737362753508</v>
      </c>
      <c r="H80" s="163"/>
      <c r="I80" s="163"/>
      <c r="J80" s="163"/>
      <c r="K80" s="163"/>
      <c r="L80" s="163"/>
      <c r="M80" s="163"/>
      <c r="N80" s="163"/>
      <c r="O80" s="163"/>
      <c r="P80" s="163"/>
      <c r="Q80" s="163">
        <v>720</v>
      </c>
      <c r="R80" s="163">
        <v>720</v>
      </c>
      <c r="S80" s="163"/>
      <c r="T80" s="163">
        <v>300</v>
      </c>
      <c r="U80" s="163">
        <v>300</v>
      </c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>
        <v>2008.9684099999999</v>
      </c>
      <c r="AK80" s="163">
        <v>2008.9684099999999</v>
      </c>
      <c r="AL80" s="163"/>
      <c r="AM80" s="163"/>
      <c r="AN80" s="163"/>
      <c r="AO80" s="163">
        <v>13701.58661</v>
      </c>
      <c r="AP80" s="163">
        <v>13701.58661</v>
      </c>
      <c r="AQ80" s="163"/>
      <c r="AR80" s="163"/>
      <c r="AS80" s="163"/>
      <c r="AT80" s="163">
        <v>1435.6847600000001</v>
      </c>
      <c r="AU80" s="163">
        <v>1435.6847600000001</v>
      </c>
      <c r="AV80" s="163"/>
      <c r="AW80" s="163"/>
      <c r="AX80" s="163"/>
      <c r="AY80" s="163">
        <f>51064.516+28600+6375.39-720-300-2008.96841-13701.58661-1435.68476</f>
        <v>67873.666219999999</v>
      </c>
      <c r="AZ80" s="163"/>
      <c r="BA80" s="163"/>
      <c r="BB80" s="163"/>
      <c r="BC80" s="238"/>
    </row>
    <row r="81" spans="1:55" ht="81" customHeight="1">
      <c r="A81" s="309"/>
      <c r="B81" s="310"/>
      <c r="C81" s="310"/>
      <c r="D81" s="236" t="s">
        <v>274</v>
      </c>
      <c r="E81" s="165">
        <f t="shared" si="63"/>
        <v>79520</v>
      </c>
      <c r="F81" s="165">
        <f t="shared" si="64"/>
        <v>17142.607739999999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>
        <v>2008.9684099999999</v>
      </c>
      <c r="AK81" s="163">
        <v>2008.9684099999999</v>
      </c>
      <c r="AL81" s="163"/>
      <c r="AM81" s="163"/>
      <c r="AN81" s="163"/>
      <c r="AO81" s="163">
        <v>13701.58661</v>
      </c>
      <c r="AP81" s="163">
        <v>13701.58661</v>
      </c>
      <c r="AQ81" s="163"/>
      <c r="AR81" s="163"/>
      <c r="AS81" s="163"/>
      <c r="AT81" s="163">
        <v>1432.0527199999999</v>
      </c>
      <c r="AU81" s="163">
        <v>1432.0527199999999</v>
      </c>
      <c r="AV81" s="163"/>
      <c r="AW81" s="163"/>
      <c r="AX81" s="163"/>
      <c r="AY81" s="163">
        <f>49900+1020+28600-2008.96841-13701.58661-1432.05272</f>
        <v>62377.392260000001</v>
      </c>
      <c r="AZ81" s="163"/>
      <c r="BA81" s="163"/>
      <c r="BB81" s="163"/>
      <c r="BC81" s="238"/>
    </row>
    <row r="82" spans="1:55" ht="22.5" customHeight="1">
      <c r="A82" s="309"/>
      <c r="B82" s="310"/>
      <c r="C82" s="310"/>
      <c r="D82" s="236" t="s">
        <v>269</v>
      </c>
      <c r="E82" s="165">
        <f t="shared" si="63"/>
        <v>0</v>
      </c>
      <c r="F82" s="165">
        <f t="shared" si="64"/>
        <v>0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238"/>
    </row>
    <row r="83" spans="1:55" ht="33.75" customHeight="1">
      <c r="A83" s="309"/>
      <c r="B83" s="310"/>
      <c r="C83" s="310"/>
      <c r="D83" s="238" t="s">
        <v>43</v>
      </c>
      <c r="E83" s="165">
        <f t="shared" si="63"/>
        <v>0</v>
      </c>
      <c r="F83" s="165">
        <f t="shared" si="64"/>
        <v>0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238"/>
    </row>
    <row r="84" spans="1:55" ht="22.5" customHeight="1">
      <c r="A84" s="309" t="s">
        <v>323</v>
      </c>
      <c r="B84" s="310" t="s">
        <v>416</v>
      </c>
      <c r="C84" s="310"/>
      <c r="D84" s="150" t="s">
        <v>41</v>
      </c>
      <c r="E84" s="165">
        <f t="shared" si="63"/>
        <v>399.99919999999997</v>
      </c>
      <c r="F84" s="165">
        <f t="shared" si="64"/>
        <v>0</v>
      </c>
      <c r="G84" s="163">
        <f t="shared" ref="G84" si="83">F84*100/E84</f>
        <v>0</v>
      </c>
      <c r="H84" s="163">
        <f>SUM(H85:H87)</f>
        <v>0</v>
      </c>
      <c r="I84" s="163">
        <f t="shared" ref="I84:BA84" si="84">SUM(I85:I87)</f>
        <v>0</v>
      </c>
      <c r="J84" s="163">
        <f t="shared" si="84"/>
        <v>0</v>
      </c>
      <c r="K84" s="163">
        <f t="shared" si="84"/>
        <v>0</v>
      </c>
      <c r="L84" s="163">
        <f t="shared" si="84"/>
        <v>0</v>
      </c>
      <c r="M84" s="163">
        <f t="shared" si="84"/>
        <v>0</v>
      </c>
      <c r="N84" s="163">
        <f t="shared" si="84"/>
        <v>0</v>
      </c>
      <c r="O84" s="163">
        <f t="shared" si="84"/>
        <v>0</v>
      </c>
      <c r="P84" s="163">
        <f t="shared" si="84"/>
        <v>0</v>
      </c>
      <c r="Q84" s="163">
        <f t="shared" si="84"/>
        <v>0</v>
      </c>
      <c r="R84" s="163">
        <f t="shared" si="84"/>
        <v>0</v>
      </c>
      <c r="S84" s="163">
        <f t="shared" si="84"/>
        <v>0</v>
      </c>
      <c r="T84" s="163">
        <f t="shared" si="84"/>
        <v>0</v>
      </c>
      <c r="U84" s="163">
        <f t="shared" si="84"/>
        <v>0</v>
      </c>
      <c r="V84" s="163">
        <f t="shared" si="84"/>
        <v>0</v>
      </c>
      <c r="W84" s="163">
        <f t="shared" si="84"/>
        <v>0</v>
      </c>
      <c r="X84" s="163">
        <f t="shared" si="84"/>
        <v>0</v>
      </c>
      <c r="Y84" s="163">
        <f t="shared" si="84"/>
        <v>0</v>
      </c>
      <c r="Z84" s="163">
        <f t="shared" si="84"/>
        <v>0</v>
      </c>
      <c r="AA84" s="163">
        <f t="shared" si="84"/>
        <v>0</v>
      </c>
      <c r="AB84" s="163">
        <f t="shared" si="84"/>
        <v>0</v>
      </c>
      <c r="AC84" s="163">
        <f t="shared" si="84"/>
        <v>0</v>
      </c>
      <c r="AD84" s="163">
        <f t="shared" si="84"/>
        <v>0</v>
      </c>
      <c r="AE84" s="163">
        <f t="shared" si="84"/>
        <v>0</v>
      </c>
      <c r="AF84" s="163">
        <f t="shared" si="84"/>
        <v>0</v>
      </c>
      <c r="AG84" s="163">
        <f t="shared" si="84"/>
        <v>0</v>
      </c>
      <c r="AH84" s="163">
        <f t="shared" si="84"/>
        <v>0</v>
      </c>
      <c r="AI84" s="163">
        <f t="shared" si="84"/>
        <v>0</v>
      </c>
      <c r="AJ84" s="163">
        <f t="shared" si="84"/>
        <v>0</v>
      </c>
      <c r="AK84" s="163">
        <f t="shared" si="84"/>
        <v>0</v>
      </c>
      <c r="AL84" s="163">
        <f t="shared" si="84"/>
        <v>0</v>
      </c>
      <c r="AM84" s="163">
        <f t="shared" si="84"/>
        <v>0</v>
      </c>
      <c r="AN84" s="163">
        <f t="shared" si="84"/>
        <v>0</v>
      </c>
      <c r="AO84" s="163">
        <f t="shared" si="84"/>
        <v>0</v>
      </c>
      <c r="AP84" s="163">
        <f t="shared" si="84"/>
        <v>0</v>
      </c>
      <c r="AQ84" s="163">
        <f t="shared" si="84"/>
        <v>0</v>
      </c>
      <c r="AR84" s="163">
        <f t="shared" si="84"/>
        <v>0</v>
      </c>
      <c r="AS84" s="163">
        <f t="shared" si="84"/>
        <v>0</v>
      </c>
      <c r="AT84" s="163">
        <f t="shared" si="84"/>
        <v>0</v>
      </c>
      <c r="AU84" s="163">
        <f t="shared" si="84"/>
        <v>0</v>
      </c>
      <c r="AV84" s="163">
        <f t="shared" si="84"/>
        <v>0</v>
      </c>
      <c r="AW84" s="163">
        <f t="shared" si="84"/>
        <v>0</v>
      </c>
      <c r="AX84" s="163">
        <f t="shared" si="84"/>
        <v>0</v>
      </c>
      <c r="AY84" s="163">
        <f t="shared" si="84"/>
        <v>399.99919999999997</v>
      </c>
      <c r="AZ84" s="163">
        <f t="shared" si="84"/>
        <v>0</v>
      </c>
      <c r="BA84" s="163">
        <f t="shared" si="84"/>
        <v>0</v>
      </c>
      <c r="BB84" s="163"/>
      <c r="BC84" s="238"/>
    </row>
    <row r="85" spans="1:55" ht="35.25" customHeight="1">
      <c r="A85" s="309"/>
      <c r="B85" s="310"/>
      <c r="C85" s="310"/>
      <c r="D85" s="148" t="s">
        <v>37</v>
      </c>
      <c r="E85" s="165">
        <f t="shared" si="63"/>
        <v>0</v>
      </c>
      <c r="F85" s="165">
        <f t="shared" si="64"/>
        <v>0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238"/>
    </row>
    <row r="86" spans="1:55" ht="48.75" customHeight="1">
      <c r="A86" s="309"/>
      <c r="B86" s="310"/>
      <c r="C86" s="310"/>
      <c r="D86" s="172" t="s">
        <v>2</v>
      </c>
      <c r="E86" s="165">
        <f t="shared" si="63"/>
        <v>0</v>
      </c>
      <c r="F86" s="165">
        <f t="shared" si="64"/>
        <v>0</v>
      </c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238"/>
    </row>
    <row r="87" spans="1:55" ht="22.5" customHeight="1">
      <c r="A87" s="309"/>
      <c r="B87" s="310"/>
      <c r="C87" s="310"/>
      <c r="D87" s="236" t="s">
        <v>268</v>
      </c>
      <c r="E87" s="165">
        <f t="shared" si="63"/>
        <v>399.99919999999997</v>
      </c>
      <c r="F87" s="165">
        <f t="shared" si="64"/>
        <v>0</v>
      </c>
      <c r="G87" s="163">
        <f t="shared" ref="G87" si="85">F87*100/E87</f>
        <v>0</v>
      </c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>
        <v>399.99919999999997</v>
      </c>
      <c r="AZ87" s="163"/>
      <c r="BA87" s="163"/>
      <c r="BB87" s="163"/>
      <c r="BC87" s="238"/>
    </row>
    <row r="88" spans="1:55" ht="83.25" customHeight="1">
      <c r="A88" s="309"/>
      <c r="B88" s="310"/>
      <c r="C88" s="310"/>
      <c r="D88" s="236" t="s">
        <v>274</v>
      </c>
      <c r="E88" s="165">
        <f t="shared" si="63"/>
        <v>399.99919999999997</v>
      </c>
      <c r="F88" s="165">
        <f t="shared" si="64"/>
        <v>0</v>
      </c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>
        <v>399.99919999999997</v>
      </c>
      <c r="AZ88" s="163"/>
      <c r="BA88" s="163"/>
      <c r="BB88" s="163"/>
      <c r="BC88" s="238"/>
    </row>
    <row r="89" spans="1:55" ht="22.5" customHeight="1">
      <c r="A89" s="309"/>
      <c r="B89" s="310"/>
      <c r="C89" s="310"/>
      <c r="D89" s="236" t="s">
        <v>269</v>
      </c>
      <c r="E89" s="165">
        <f t="shared" si="63"/>
        <v>0</v>
      </c>
      <c r="F89" s="165">
        <f t="shared" si="64"/>
        <v>0</v>
      </c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238"/>
    </row>
    <row r="90" spans="1:55" ht="32.25" customHeight="1">
      <c r="A90" s="309"/>
      <c r="B90" s="310"/>
      <c r="C90" s="310"/>
      <c r="D90" s="238" t="s">
        <v>43</v>
      </c>
      <c r="E90" s="165">
        <f t="shared" si="63"/>
        <v>0</v>
      </c>
      <c r="F90" s="165">
        <f t="shared" si="64"/>
        <v>0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238"/>
    </row>
    <row r="91" spans="1:55" ht="22.5" customHeight="1">
      <c r="A91" s="309" t="s">
        <v>324</v>
      </c>
      <c r="B91" s="310" t="s">
        <v>510</v>
      </c>
      <c r="C91" s="310"/>
      <c r="D91" s="150" t="s">
        <v>41</v>
      </c>
      <c r="E91" s="165">
        <f t="shared" si="63"/>
        <v>550</v>
      </c>
      <c r="F91" s="165">
        <f t="shared" si="64"/>
        <v>35.628</v>
      </c>
      <c r="G91" s="163">
        <f t="shared" ref="G91" si="86">F91*100/E91</f>
        <v>6.4778181818181819</v>
      </c>
      <c r="H91" s="163">
        <f>SUM(H92:H94)</f>
        <v>0</v>
      </c>
      <c r="I91" s="163">
        <f t="shared" ref="I91:BA91" si="87">SUM(I92:I94)</f>
        <v>0</v>
      </c>
      <c r="J91" s="163">
        <f t="shared" si="87"/>
        <v>0</v>
      </c>
      <c r="K91" s="163">
        <f t="shared" si="87"/>
        <v>0</v>
      </c>
      <c r="L91" s="163">
        <f t="shared" si="87"/>
        <v>0</v>
      </c>
      <c r="M91" s="163">
        <f t="shared" si="87"/>
        <v>0</v>
      </c>
      <c r="N91" s="163">
        <f t="shared" si="87"/>
        <v>0</v>
      </c>
      <c r="O91" s="163">
        <f t="shared" si="87"/>
        <v>0</v>
      </c>
      <c r="P91" s="163">
        <f t="shared" si="87"/>
        <v>0</v>
      </c>
      <c r="Q91" s="163">
        <f t="shared" si="87"/>
        <v>0</v>
      </c>
      <c r="R91" s="163">
        <f t="shared" si="87"/>
        <v>0</v>
      </c>
      <c r="S91" s="163">
        <f t="shared" si="87"/>
        <v>0</v>
      </c>
      <c r="T91" s="163">
        <f t="shared" si="87"/>
        <v>35.628</v>
      </c>
      <c r="U91" s="163">
        <f t="shared" si="87"/>
        <v>35.628</v>
      </c>
      <c r="V91" s="163">
        <f t="shared" si="87"/>
        <v>0</v>
      </c>
      <c r="W91" s="163">
        <f t="shared" si="87"/>
        <v>0</v>
      </c>
      <c r="X91" s="163">
        <f t="shared" si="87"/>
        <v>0</v>
      </c>
      <c r="Y91" s="163">
        <f t="shared" si="87"/>
        <v>0</v>
      </c>
      <c r="Z91" s="163">
        <f t="shared" si="87"/>
        <v>0</v>
      </c>
      <c r="AA91" s="163">
        <f t="shared" si="87"/>
        <v>0</v>
      </c>
      <c r="AB91" s="163">
        <f t="shared" si="87"/>
        <v>0</v>
      </c>
      <c r="AC91" s="163">
        <f t="shared" si="87"/>
        <v>0</v>
      </c>
      <c r="AD91" s="163">
        <f t="shared" si="87"/>
        <v>0</v>
      </c>
      <c r="AE91" s="163">
        <f t="shared" si="87"/>
        <v>0</v>
      </c>
      <c r="AF91" s="163">
        <f t="shared" si="87"/>
        <v>0</v>
      </c>
      <c r="AG91" s="163">
        <f t="shared" si="87"/>
        <v>0</v>
      </c>
      <c r="AH91" s="163">
        <f t="shared" si="87"/>
        <v>0</v>
      </c>
      <c r="AI91" s="163">
        <f t="shared" si="87"/>
        <v>0</v>
      </c>
      <c r="AJ91" s="163">
        <f t="shared" si="87"/>
        <v>0</v>
      </c>
      <c r="AK91" s="163">
        <f t="shared" si="87"/>
        <v>0</v>
      </c>
      <c r="AL91" s="163">
        <f t="shared" si="87"/>
        <v>0</v>
      </c>
      <c r="AM91" s="163">
        <f t="shared" si="87"/>
        <v>0</v>
      </c>
      <c r="AN91" s="163">
        <f t="shared" si="87"/>
        <v>0</v>
      </c>
      <c r="AO91" s="163">
        <f t="shared" si="87"/>
        <v>0</v>
      </c>
      <c r="AP91" s="163">
        <f t="shared" si="87"/>
        <v>0</v>
      </c>
      <c r="AQ91" s="163">
        <f t="shared" si="87"/>
        <v>0</v>
      </c>
      <c r="AR91" s="163">
        <f t="shared" si="87"/>
        <v>0</v>
      </c>
      <c r="AS91" s="163">
        <f t="shared" si="87"/>
        <v>0</v>
      </c>
      <c r="AT91" s="163">
        <f t="shared" si="87"/>
        <v>0</v>
      </c>
      <c r="AU91" s="163">
        <f t="shared" si="87"/>
        <v>0</v>
      </c>
      <c r="AV91" s="163">
        <f t="shared" si="87"/>
        <v>0</v>
      </c>
      <c r="AW91" s="163">
        <f t="shared" si="87"/>
        <v>0</v>
      </c>
      <c r="AX91" s="163">
        <f t="shared" si="87"/>
        <v>0</v>
      </c>
      <c r="AY91" s="163">
        <f t="shared" si="87"/>
        <v>514.37199999999996</v>
      </c>
      <c r="AZ91" s="163">
        <f t="shared" si="87"/>
        <v>0</v>
      </c>
      <c r="BA91" s="163">
        <f t="shared" si="87"/>
        <v>0</v>
      </c>
      <c r="BB91" s="163"/>
      <c r="BC91" s="238"/>
    </row>
    <row r="92" spans="1:55" ht="32.25" customHeight="1">
      <c r="A92" s="309"/>
      <c r="B92" s="310"/>
      <c r="C92" s="310"/>
      <c r="D92" s="148" t="s">
        <v>37</v>
      </c>
      <c r="E92" s="165">
        <f t="shared" si="63"/>
        <v>0</v>
      </c>
      <c r="F92" s="165">
        <f t="shared" si="64"/>
        <v>0</v>
      </c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238"/>
    </row>
    <row r="93" spans="1:55" ht="51.75" customHeight="1">
      <c r="A93" s="309"/>
      <c r="B93" s="310"/>
      <c r="C93" s="310"/>
      <c r="D93" s="172" t="s">
        <v>2</v>
      </c>
      <c r="E93" s="165">
        <f t="shared" si="63"/>
        <v>0</v>
      </c>
      <c r="F93" s="165">
        <f t="shared" si="64"/>
        <v>0</v>
      </c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238"/>
    </row>
    <row r="94" spans="1:55" ht="22.5" customHeight="1">
      <c r="A94" s="309"/>
      <c r="B94" s="310"/>
      <c r="C94" s="310"/>
      <c r="D94" s="236" t="s">
        <v>268</v>
      </c>
      <c r="E94" s="165">
        <f t="shared" si="63"/>
        <v>550</v>
      </c>
      <c r="F94" s="165">
        <f t="shared" si="64"/>
        <v>35.628</v>
      </c>
      <c r="G94" s="163">
        <f t="shared" ref="G94" si="88">F94*100/E94</f>
        <v>6.4778181818181819</v>
      </c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>
        <v>35.628</v>
      </c>
      <c r="U94" s="163">
        <v>35.628</v>
      </c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>
        <f>550-35.628</f>
        <v>514.37199999999996</v>
      </c>
      <c r="AZ94" s="163"/>
      <c r="BA94" s="163"/>
      <c r="BB94" s="163"/>
      <c r="BC94" s="238"/>
    </row>
    <row r="95" spans="1:55" ht="81.75" customHeight="1">
      <c r="A95" s="309"/>
      <c r="B95" s="310"/>
      <c r="C95" s="310"/>
      <c r="D95" s="236" t="s">
        <v>274</v>
      </c>
      <c r="E95" s="165">
        <f t="shared" si="63"/>
        <v>550</v>
      </c>
      <c r="F95" s="165">
        <f t="shared" si="64"/>
        <v>35.628</v>
      </c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>
        <v>35.628</v>
      </c>
      <c r="U95" s="163">
        <v>35.628</v>
      </c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>
        <f>550-35.628</f>
        <v>514.37199999999996</v>
      </c>
      <c r="AZ95" s="163"/>
      <c r="BA95" s="163"/>
      <c r="BB95" s="163"/>
      <c r="BC95" s="238"/>
    </row>
    <row r="96" spans="1:55" ht="22.5" customHeight="1">
      <c r="A96" s="309"/>
      <c r="B96" s="310"/>
      <c r="C96" s="310"/>
      <c r="D96" s="236" t="s">
        <v>269</v>
      </c>
      <c r="E96" s="165">
        <f t="shared" si="63"/>
        <v>0</v>
      </c>
      <c r="F96" s="165">
        <f t="shared" si="64"/>
        <v>0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238"/>
    </row>
    <row r="97" spans="1:55" ht="31.5" customHeight="1">
      <c r="A97" s="309"/>
      <c r="B97" s="310"/>
      <c r="C97" s="310"/>
      <c r="D97" s="238" t="s">
        <v>43</v>
      </c>
      <c r="E97" s="165">
        <f t="shared" si="63"/>
        <v>0</v>
      </c>
      <c r="F97" s="165">
        <f t="shared" si="64"/>
        <v>0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238"/>
    </row>
    <row r="98" spans="1:55" ht="22.5" customHeight="1">
      <c r="A98" s="309" t="s">
        <v>325</v>
      </c>
      <c r="B98" s="310" t="s">
        <v>511</v>
      </c>
      <c r="C98" s="310"/>
      <c r="D98" s="150" t="s">
        <v>41</v>
      </c>
      <c r="E98" s="165">
        <f t="shared" ref="E98:E148" si="89">H98+K98+N98+Q98+T98+W98+Z98+AE98+AJ98+AO98+AT98+AY98</f>
        <v>576.66600000000005</v>
      </c>
      <c r="F98" s="165">
        <f t="shared" ref="F98:F148" si="90">I98+L98+O98+R98+U98+X98+AA98+AF98+AK98+AP98+AU98+AZ98</f>
        <v>0</v>
      </c>
      <c r="G98" s="163">
        <f t="shared" ref="G98" si="91">F98*100/E98</f>
        <v>0</v>
      </c>
      <c r="H98" s="163">
        <f>SUM(H99:H101)</f>
        <v>0</v>
      </c>
      <c r="I98" s="163">
        <f t="shared" ref="I98:BA98" si="92">SUM(I99:I101)</f>
        <v>0</v>
      </c>
      <c r="J98" s="163">
        <f t="shared" si="92"/>
        <v>0</v>
      </c>
      <c r="K98" s="163">
        <f t="shared" si="92"/>
        <v>0</v>
      </c>
      <c r="L98" s="163">
        <f t="shared" si="92"/>
        <v>0</v>
      </c>
      <c r="M98" s="163">
        <f t="shared" si="92"/>
        <v>0</v>
      </c>
      <c r="N98" s="163">
        <f t="shared" si="92"/>
        <v>0</v>
      </c>
      <c r="O98" s="163">
        <f t="shared" si="92"/>
        <v>0</v>
      </c>
      <c r="P98" s="163">
        <f t="shared" si="92"/>
        <v>0</v>
      </c>
      <c r="Q98" s="163">
        <f t="shared" si="92"/>
        <v>0</v>
      </c>
      <c r="R98" s="163">
        <f t="shared" si="92"/>
        <v>0</v>
      </c>
      <c r="S98" s="163">
        <f t="shared" si="92"/>
        <v>0</v>
      </c>
      <c r="T98" s="163">
        <f t="shared" si="92"/>
        <v>0</v>
      </c>
      <c r="U98" s="163">
        <f t="shared" si="92"/>
        <v>0</v>
      </c>
      <c r="V98" s="163">
        <f t="shared" si="92"/>
        <v>0</v>
      </c>
      <c r="W98" s="163">
        <f t="shared" si="92"/>
        <v>0</v>
      </c>
      <c r="X98" s="163">
        <f t="shared" si="92"/>
        <v>0</v>
      </c>
      <c r="Y98" s="163">
        <f t="shared" si="92"/>
        <v>0</v>
      </c>
      <c r="Z98" s="163">
        <f t="shared" si="92"/>
        <v>0</v>
      </c>
      <c r="AA98" s="163">
        <f t="shared" si="92"/>
        <v>0</v>
      </c>
      <c r="AB98" s="163">
        <f t="shared" si="92"/>
        <v>0</v>
      </c>
      <c r="AC98" s="163">
        <f t="shared" si="92"/>
        <v>0</v>
      </c>
      <c r="AD98" s="163">
        <f t="shared" si="92"/>
        <v>0</v>
      </c>
      <c r="AE98" s="163">
        <f t="shared" si="92"/>
        <v>0</v>
      </c>
      <c r="AF98" s="163">
        <f t="shared" si="92"/>
        <v>0</v>
      </c>
      <c r="AG98" s="163">
        <f t="shared" si="92"/>
        <v>0</v>
      </c>
      <c r="AH98" s="163">
        <f t="shared" si="92"/>
        <v>0</v>
      </c>
      <c r="AI98" s="163">
        <f t="shared" si="92"/>
        <v>0</v>
      </c>
      <c r="AJ98" s="163">
        <f t="shared" si="92"/>
        <v>0</v>
      </c>
      <c r="AK98" s="163">
        <f t="shared" si="92"/>
        <v>0</v>
      </c>
      <c r="AL98" s="163">
        <f t="shared" si="92"/>
        <v>0</v>
      </c>
      <c r="AM98" s="163">
        <f t="shared" si="92"/>
        <v>0</v>
      </c>
      <c r="AN98" s="163">
        <f t="shared" si="92"/>
        <v>0</v>
      </c>
      <c r="AO98" s="163">
        <f t="shared" si="92"/>
        <v>0</v>
      </c>
      <c r="AP98" s="163">
        <f t="shared" si="92"/>
        <v>0</v>
      </c>
      <c r="AQ98" s="163">
        <f t="shared" si="92"/>
        <v>0</v>
      </c>
      <c r="AR98" s="163">
        <f t="shared" si="92"/>
        <v>0</v>
      </c>
      <c r="AS98" s="163">
        <f t="shared" si="92"/>
        <v>0</v>
      </c>
      <c r="AT98" s="163">
        <f t="shared" si="92"/>
        <v>0</v>
      </c>
      <c r="AU98" s="163">
        <f t="shared" si="92"/>
        <v>0</v>
      </c>
      <c r="AV98" s="163">
        <f t="shared" si="92"/>
        <v>0</v>
      </c>
      <c r="AW98" s="163">
        <f t="shared" si="92"/>
        <v>0</v>
      </c>
      <c r="AX98" s="163">
        <f t="shared" si="92"/>
        <v>0</v>
      </c>
      <c r="AY98" s="163">
        <f t="shared" si="92"/>
        <v>576.66600000000005</v>
      </c>
      <c r="AZ98" s="163">
        <f t="shared" si="92"/>
        <v>0</v>
      </c>
      <c r="BA98" s="163">
        <f t="shared" si="92"/>
        <v>0</v>
      </c>
      <c r="BB98" s="163"/>
      <c r="BC98" s="238"/>
    </row>
    <row r="99" spans="1:55" ht="32.25" customHeight="1">
      <c r="A99" s="309"/>
      <c r="B99" s="310"/>
      <c r="C99" s="310"/>
      <c r="D99" s="148" t="s">
        <v>37</v>
      </c>
      <c r="E99" s="165">
        <f t="shared" si="89"/>
        <v>0</v>
      </c>
      <c r="F99" s="165">
        <f t="shared" si="90"/>
        <v>0</v>
      </c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238"/>
    </row>
    <row r="100" spans="1:55" ht="51.75" customHeight="1">
      <c r="A100" s="309"/>
      <c r="B100" s="310"/>
      <c r="C100" s="310"/>
      <c r="D100" s="172" t="s">
        <v>2</v>
      </c>
      <c r="E100" s="165">
        <f t="shared" si="89"/>
        <v>0</v>
      </c>
      <c r="F100" s="165">
        <f t="shared" si="90"/>
        <v>0</v>
      </c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238"/>
    </row>
    <row r="101" spans="1:55" ht="22.5" customHeight="1">
      <c r="A101" s="309"/>
      <c r="B101" s="310"/>
      <c r="C101" s="310"/>
      <c r="D101" s="236" t="s">
        <v>268</v>
      </c>
      <c r="E101" s="165">
        <f t="shared" si="89"/>
        <v>576.66600000000005</v>
      </c>
      <c r="F101" s="165">
        <f t="shared" si="90"/>
        <v>0</v>
      </c>
      <c r="G101" s="163">
        <f t="shared" ref="G101:G102" si="93">F101*100/E101</f>
        <v>0</v>
      </c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>
        <v>576.66600000000005</v>
      </c>
      <c r="AZ101" s="163"/>
      <c r="BA101" s="163"/>
      <c r="BB101" s="163"/>
      <c r="BC101" s="238"/>
    </row>
    <row r="102" spans="1:55" ht="81.75" customHeight="1">
      <c r="A102" s="309"/>
      <c r="B102" s="310"/>
      <c r="C102" s="310"/>
      <c r="D102" s="236" t="s">
        <v>274</v>
      </c>
      <c r="E102" s="165">
        <f t="shared" si="89"/>
        <v>576.66600000000005</v>
      </c>
      <c r="F102" s="165">
        <f t="shared" si="90"/>
        <v>0</v>
      </c>
      <c r="G102" s="163">
        <f t="shared" si="93"/>
        <v>0</v>
      </c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>
        <v>576.66600000000005</v>
      </c>
      <c r="AZ102" s="163"/>
      <c r="BA102" s="163"/>
      <c r="BB102" s="163"/>
      <c r="BC102" s="238"/>
    </row>
    <row r="103" spans="1:55" ht="22.5" customHeight="1">
      <c r="A103" s="309"/>
      <c r="B103" s="310"/>
      <c r="C103" s="310"/>
      <c r="D103" s="236" t="s">
        <v>269</v>
      </c>
      <c r="E103" s="165">
        <f t="shared" si="89"/>
        <v>0</v>
      </c>
      <c r="F103" s="165">
        <f t="shared" si="90"/>
        <v>0</v>
      </c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238"/>
    </row>
    <row r="104" spans="1:55" ht="31.5" customHeight="1">
      <c r="A104" s="309"/>
      <c r="B104" s="310"/>
      <c r="C104" s="310"/>
      <c r="D104" s="238" t="s">
        <v>43</v>
      </c>
      <c r="E104" s="165">
        <f t="shared" si="89"/>
        <v>0</v>
      </c>
      <c r="F104" s="165">
        <f t="shared" si="90"/>
        <v>0</v>
      </c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238"/>
    </row>
    <row r="105" spans="1:55" ht="22.5" customHeight="1">
      <c r="A105" s="309" t="s">
        <v>408</v>
      </c>
      <c r="B105" s="310" t="s">
        <v>477</v>
      </c>
      <c r="C105" s="310"/>
      <c r="D105" s="150" t="s">
        <v>41</v>
      </c>
      <c r="E105" s="165">
        <f t="shared" si="89"/>
        <v>389.3</v>
      </c>
      <c r="F105" s="165">
        <f t="shared" si="90"/>
        <v>389.3</v>
      </c>
      <c r="G105" s="163">
        <f t="shared" ref="G105" si="94">F105*100/E105</f>
        <v>100</v>
      </c>
      <c r="H105" s="163">
        <f>SUM(H106:H108)</f>
        <v>0</v>
      </c>
      <c r="I105" s="163">
        <f t="shared" ref="I105:BA105" si="95">SUM(I106:I108)</f>
        <v>0</v>
      </c>
      <c r="J105" s="163">
        <f t="shared" si="95"/>
        <v>0</v>
      </c>
      <c r="K105" s="163">
        <f t="shared" si="95"/>
        <v>0</v>
      </c>
      <c r="L105" s="163">
        <f t="shared" si="95"/>
        <v>0</v>
      </c>
      <c r="M105" s="163">
        <f t="shared" si="95"/>
        <v>0</v>
      </c>
      <c r="N105" s="163">
        <f t="shared" si="95"/>
        <v>0</v>
      </c>
      <c r="O105" s="163">
        <f t="shared" si="95"/>
        <v>0</v>
      </c>
      <c r="P105" s="163">
        <f t="shared" si="95"/>
        <v>0</v>
      </c>
      <c r="Q105" s="163">
        <f t="shared" si="95"/>
        <v>389.3</v>
      </c>
      <c r="R105" s="163">
        <f t="shared" si="95"/>
        <v>389.3</v>
      </c>
      <c r="S105" s="163">
        <f t="shared" si="95"/>
        <v>0</v>
      </c>
      <c r="T105" s="163">
        <f t="shared" si="95"/>
        <v>0</v>
      </c>
      <c r="U105" s="163">
        <f t="shared" si="95"/>
        <v>0</v>
      </c>
      <c r="V105" s="163">
        <f t="shared" si="95"/>
        <v>0</v>
      </c>
      <c r="W105" s="163">
        <f t="shared" si="95"/>
        <v>0</v>
      </c>
      <c r="X105" s="163">
        <f t="shared" si="95"/>
        <v>0</v>
      </c>
      <c r="Y105" s="163">
        <f t="shared" si="95"/>
        <v>0</v>
      </c>
      <c r="Z105" s="163">
        <f t="shared" si="95"/>
        <v>0</v>
      </c>
      <c r="AA105" s="163">
        <f t="shared" si="95"/>
        <v>0</v>
      </c>
      <c r="AB105" s="163">
        <f t="shared" si="95"/>
        <v>0</v>
      </c>
      <c r="AC105" s="163">
        <f t="shared" si="95"/>
        <v>0</v>
      </c>
      <c r="AD105" s="163">
        <f t="shared" si="95"/>
        <v>0</v>
      </c>
      <c r="AE105" s="163">
        <f t="shared" si="95"/>
        <v>0</v>
      </c>
      <c r="AF105" s="163">
        <f t="shared" si="95"/>
        <v>0</v>
      </c>
      <c r="AG105" s="163">
        <f t="shared" si="95"/>
        <v>0</v>
      </c>
      <c r="AH105" s="163">
        <f t="shared" si="95"/>
        <v>0</v>
      </c>
      <c r="AI105" s="163">
        <f t="shared" si="95"/>
        <v>0</v>
      </c>
      <c r="AJ105" s="163">
        <f t="shared" si="95"/>
        <v>0</v>
      </c>
      <c r="AK105" s="163">
        <f t="shared" si="95"/>
        <v>0</v>
      </c>
      <c r="AL105" s="163">
        <f t="shared" si="95"/>
        <v>0</v>
      </c>
      <c r="AM105" s="163">
        <f t="shared" si="95"/>
        <v>0</v>
      </c>
      <c r="AN105" s="163">
        <f t="shared" si="95"/>
        <v>0</v>
      </c>
      <c r="AO105" s="163">
        <f t="shared" si="95"/>
        <v>0</v>
      </c>
      <c r="AP105" s="163">
        <f t="shared" si="95"/>
        <v>0</v>
      </c>
      <c r="AQ105" s="163">
        <f t="shared" si="95"/>
        <v>0</v>
      </c>
      <c r="AR105" s="163">
        <f t="shared" si="95"/>
        <v>0</v>
      </c>
      <c r="AS105" s="163">
        <f t="shared" si="95"/>
        <v>0</v>
      </c>
      <c r="AT105" s="163">
        <f t="shared" si="95"/>
        <v>0</v>
      </c>
      <c r="AU105" s="163">
        <f t="shared" si="95"/>
        <v>0</v>
      </c>
      <c r="AV105" s="163">
        <f t="shared" si="95"/>
        <v>0</v>
      </c>
      <c r="AW105" s="163">
        <f t="shared" si="95"/>
        <v>0</v>
      </c>
      <c r="AX105" s="163">
        <f t="shared" si="95"/>
        <v>0</v>
      </c>
      <c r="AY105" s="163">
        <f t="shared" si="95"/>
        <v>0</v>
      </c>
      <c r="AZ105" s="163">
        <f t="shared" si="95"/>
        <v>0</v>
      </c>
      <c r="BA105" s="163">
        <f t="shared" si="95"/>
        <v>0</v>
      </c>
      <c r="BB105" s="163"/>
      <c r="BC105" s="238"/>
    </row>
    <row r="106" spans="1:55" ht="32.25" customHeight="1">
      <c r="A106" s="309"/>
      <c r="B106" s="310"/>
      <c r="C106" s="310"/>
      <c r="D106" s="148" t="s">
        <v>37</v>
      </c>
      <c r="E106" s="165">
        <f t="shared" si="89"/>
        <v>0</v>
      </c>
      <c r="F106" s="165">
        <f t="shared" si="90"/>
        <v>0</v>
      </c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238"/>
    </row>
    <row r="107" spans="1:55" ht="51.75" customHeight="1">
      <c r="A107" s="309"/>
      <c r="B107" s="310"/>
      <c r="C107" s="310"/>
      <c r="D107" s="172" t="s">
        <v>2</v>
      </c>
      <c r="E107" s="165">
        <f t="shared" si="89"/>
        <v>0</v>
      </c>
      <c r="F107" s="165">
        <f t="shared" si="90"/>
        <v>0</v>
      </c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238"/>
    </row>
    <row r="108" spans="1:55" ht="22.5" customHeight="1">
      <c r="A108" s="309"/>
      <c r="B108" s="310"/>
      <c r="C108" s="310"/>
      <c r="D108" s="236" t="s">
        <v>268</v>
      </c>
      <c r="E108" s="165">
        <f t="shared" si="89"/>
        <v>389.3</v>
      </c>
      <c r="F108" s="165">
        <f t="shared" si="90"/>
        <v>389.3</v>
      </c>
      <c r="G108" s="163">
        <f t="shared" ref="G108" si="96">F108*100/E108</f>
        <v>100</v>
      </c>
      <c r="H108" s="163"/>
      <c r="I108" s="163"/>
      <c r="J108" s="163"/>
      <c r="K108" s="163"/>
      <c r="L108" s="163"/>
      <c r="M108" s="163"/>
      <c r="N108" s="163"/>
      <c r="O108" s="163"/>
      <c r="P108" s="163"/>
      <c r="Q108" s="163">
        <v>389.3</v>
      </c>
      <c r="R108" s="163">
        <v>389.3</v>
      </c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238"/>
    </row>
    <row r="109" spans="1:55" ht="81.75" customHeight="1">
      <c r="A109" s="309"/>
      <c r="B109" s="310"/>
      <c r="C109" s="310"/>
      <c r="D109" s="236" t="s">
        <v>274</v>
      </c>
      <c r="E109" s="165">
        <f t="shared" si="89"/>
        <v>0</v>
      </c>
      <c r="F109" s="165">
        <f t="shared" si="90"/>
        <v>0</v>
      </c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238"/>
    </row>
    <row r="110" spans="1:55" ht="22.5" customHeight="1">
      <c r="A110" s="309"/>
      <c r="B110" s="310"/>
      <c r="C110" s="310"/>
      <c r="D110" s="236" t="s">
        <v>269</v>
      </c>
      <c r="E110" s="165">
        <f t="shared" si="89"/>
        <v>0</v>
      </c>
      <c r="F110" s="165">
        <f t="shared" si="90"/>
        <v>0</v>
      </c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238"/>
    </row>
    <row r="111" spans="1:55" ht="31.5" customHeight="1">
      <c r="A111" s="309"/>
      <c r="B111" s="310"/>
      <c r="C111" s="310"/>
      <c r="D111" s="238" t="s">
        <v>43</v>
      </c>
      <c r="E111" s="165">
        <f t="shared" si="89"/>
        <v>0</v>
      </c>
      <c r="F111" s="165">
        <f t="shared" si="90"/>
        <v>0</v>
      </c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238"/>
    </row>
    <row r="112" spans="1:55" ht="22.5" customHeight="1">
      <c r="A112" s="309" t="s">
        <v>410</v>
      </c>
      <c r="B112" s="310" t="s">
        <v>512</v>
      </c>
      <c r="C112" s="310"/>
      <c r="D112" s="150" t="s">
        <v>41</v>
      </c>
      <c r="E112" s="165">
        <f t="shared" si="89"/>
        <v>81.7</v>
      </c>
      <c r="F112" s="165">
        <f t="shared" si="90"/>
        <v>81.7</v>
      </c>
      <c r="G112" s="163">
        <f t="shared" ref="G112" si="97">F112*100/E112</f>
        <v>100</v>
      </c>
      <c r="H112" s="163">
        <f>SUM(H113:H115)</f>
        <v>0</v>
      </c>
      <c r="I112" s="163">
        <f t="shared" ref="I112:BA112" si="98">SUM(I113:I115)</f>
        <v>0</v>
      </c>
      <c r="J112" s="163">
        <f t="shared" si="98"/>
        <v>0</v>
      </c>
      <c r="K112" s="163">
        <f t="shared" si="98"/>
        <v>0</v>
      </c>
      <c r="L112" s="163">
        <f t="shared" si="98"/>
        <v>0</v>
      </c>
      <c r="M112" s="163">
        <f t="shared" si="98"/>
        <v>0</v>
      </c>
      <c r="N112" s="163">
        <f t="shared" si="98"/>
        <v>0</v>
      </c>
      <c r="O112" s="163">
        <f t="shared" si="98"/>
        <v>0</v>
      </c>
      <c r="P112" s="163">
        <f t="shared" si="98"/>
        <v>0</v>
      </c>
      <c r="Q112" s="163">
        <f t="shared" si="98"/>
        <v>81.7</v>
      </c>
      <c r="R112" s="163">
        <f t="shared" si="98"/>
        <v>81.7</v>
      </c>
      <c r="S112" s="163">
        <f t="shared" si="98"/>
        <v>0</v>
      </c>
      <c r="T112" s="163">
        <f t="shared" si="98"/>
        <v>0</v>
      </c>
      <c r="U112" s="163">
        <f t="shared" si="98"/>
        <v>0</v>
      </c>
      <c r="V112" s="163">
        <f t="shared" si="98"/>
        <v>0</v>
      </c>
      <c r="W112" s="163">
        <f t="shared" si="98"/>
        <v>0</v>
      </c>
      <c r="X112" s="163">
        <f t="shared" si="98"/>
        <v>0</v>
      </c>
      <c r="Y112" s="163">
        <f t="shared" si="98"/>
        <v>0</v>
      </c>
      <c r="Z112" s="163">
        <f t="shared" si="98"/>
        <v>0</v>
      </c>
      <c r="AA112" s="163">
        <f t="shared" si="98"/>
        <v>0</v>
      </c>
      <c r="AB112" s="163">
        <f t="shared" si="98"/>
        <v>0</v>
      </c>
      <c r="AC112" s="163">
        <f t="shared" si="98"/>
        <v>0</v>
      </c>
      <c r="AD112" s="163">
        <f t="shared" si="98"/>
        <v>0</v>
      </c>
      <c r="AE112" s="163">
        <f t="shared" si="98"/>
        <v>0</v>
      </c>
      <c r="AF112" s="163">
        <f t="shared" si="98"/>
        <v>0</v>
      </c>
      <c r="AG112" s="163">
        <f t="shared" si="98"/>
        <v>0</v>
      </c>
      <c r="AH112" s="163">
        <f t="shared" si="98"/>
        <v>0</v>
      </c>
      <c r="AI112" s="163">
        <f t="shared" si="98"/>
        <v>0</v>
      </c>
      <c r="AJ112" s="163">
        <f t="shared" si="98"/>
        <v>0</v>
      </c>
      <c r="AK112" s="163">
        <f t="shared" si="98"/>
        <v>0</v>
      </c>
      <c r="AL112" s="163">
        <f t="shared" si="98"/>
        <v>0</v>
      </c>
      <c r="AM112" s="163">
        <f t="shared" si="98"/>
        <v>0</v>
      </c>
      <c r="AN112" s="163">
        <f t="shared" si="98"/>
        <v>0</v>
      </c>
      <c r="AO112" s="163">
        <f t="shared" si="98"/>
        <v>0</v>
      </c>
      <c r="AP112" s="163">
        <f t="shared" si="98"/>
        <v>0</v>
      </c>
      <c r="AQ112" s="163">
        <f t="shared" si="98"/>
        <v>0</v>
      </c>
      <c r="AR112" s="163">
        <f t="shared" si="98"/>
        <v>0</v>
      </c>
      <c r="AS112" s="163">
        <f t="shared" si="98"/>
        <v>0</v>
      </c>
      <c r="AT112" s="163">
        <f t="shared" si="98"/>
        <v>0</v>
      </c>
      <c r="AU112" s="163">
        <f t="shared" si="98"/>
        <v>0</v>
      </c>
      <c r="AV112" s="163">
        <f t="shared" si="98"/>
        <v>0</v>
      </c>
      <c r="AW112" s="163">
        <f t="shared" si="98"/>
        <v>0</v>
      </c>
      <c r="AX112" s="163">
        <f t="shared" si="98"/>
        <v>0</v>
      </c>
      <c r="AY112" s="163">
        <f t="shared" si="98"/>
        <v>0</v>
      </c>
      <c r="AZ112" s="163">
        <f t="shared" si="98"/>
        <v>0</v>
      </c>
      <c r="BA112" s="163">
        <f t="shared" si="98"/>
        <v>0</v>
      </c>
      <c r="BB112" s="163"/>
      <c r="BC112" s="238"/>
    </row>
    <row r="113" spans="1:55" ht="32.25" customHeight="1">
      <c r="A113" s="309"/>
      <c r="B113" s="310"/>
      <c r="C113" s="310"/>
      <c r="D113" s="148" t="s">
        <v>37</v>
      </c>
      <c r="E113" s="165">
        <f t="shared" si="89"/>
        <v>0</v>
      </c>
      <c r="F113" s="165">
        <f t="shared" si="90"/>
        <v>0</v>
      </c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238"/>
    </row>
    <row r="114" spans="1:55" ht="51.75" customHeight="1">
      <c r="A114" s="309"/>
      <c r="B114" s="310"/>
      <c r="C114" s="310"/>
      <c r="D114" s="172" t="s">
        <v>2</v>
      </c>
      <c r="E114" s="165">
        <f t="shared" si="89"/>
        <v>0</v>
      </c>
      <c r="F114" s="165">
        <f t="shared" si="90"/>
        <v>0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238"/>
    </row>
    <row r="115" spans="1:55" ht="22.5" customHeight="1">
      <c r="A115" s="309"/>
      <c r="B115" s="310"/>
      <c r="C115" s="310"/>
      <c r="D115" s="236" t="s">
        <v>268</v>
      </c>
      <c r="E115" s="165">
        <f t="shared" si="89"/>
        <v>81.7</v>
      </c>
      <c r="F115" s="165">
        <f t="shared" si="90"/>
        <v>81.7</v>
      </c>
      <c r="G115" s="163">
        <f t="shared" ref="G115" si="99">F115*100/E115</f>
        <v>100</v>
      </c>
      <c r="H115" s="163"/>
      <c r="I115" s="163"/>
      <c r="J115" s="163"/>
      <c r="K115" s="163"/>
      <c r="L115" s="163"/>
      <c r="M115" s="163"/>
      <c r="N115" s="163"/>
      <c r="O115" s="163"/>
      <c r="P115" s="163"/>
      <c r="Q115" s="163">
        <v>81.7</v>
      </c>
      <c r="R115" s="163">
        <v>81.7</v>
      </c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238"/>
    </row>
    <row r="116" spans="1:55" ht="81.75" customHeight="1">
      <c r="A116" s="309"/>
      <c r="B116" s="310"/>
      <c r="C116" s="310"/>
      <c r="D116" s="236" t="s">
        <v>274</v>
      </c>
      <c r="E116" s="165">
        <f t="shared" si="89"/>
        <v>0</v>
      </c>
      <c r="F116" s="165">
        <f t="shared" si="90"/>
        <v>0</v>
      </c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238"/>
    </row>
    <row r="117" spans="1:55" ht="22.5" customHeight="1">
      <c r="A117" s="309"/>
      <c r="B117" s="310"/>
      <c r="C117" s="310"/>
      <c r="D117" s="236" t="s">
        <v>269</v>
      </c>
      <c r="E117" s="165">
        <f t="shared" si="89"/>
        <v>0</v>
      </c>
      <c r="F117" s="165">
        <f t="shared" si="90"/>
        <v>0</v>
      </c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238"/>
    </row>
    <row r="118" spans="1:55" ht="31.5" customHeight="1">
      <c r="A118" s="309"/>
      <c r="B118" s="310"/>
      <c r="C118" s="310"/>
      <c r="D118" s="238" t="s">
        <v>43</v>
      </c>
      <c r="E118" s="165">
        <f t="shared" si="89"/>
        <v>0</v>
      </c>
      <c r="F118" s="165">
        <f t="shared" si="90"/>
        <v>0</v>
      </c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238"/>
    </row>
    <row r="119" spans="1:55" ht="31.5" customHeight="1">
      <c r="A119" s="309" t="s">
        <v>411</v>
      </c>
      <c r="B119" s="310" t="s">
        <v>513</v>
      </c>
      <c r="C119" s="310"/>
      <c r="D119" s="150" t="s">
        <v>41</v>
      </c>
      <c r="E119" s="165">
        <f t="shared" si="89"/>
        <v>30</v>
      </c>
      <c r="F119" s="165">
        <f t="shared" si="90"/>
        <v>30</v>
      </c>
      <c r="G119" s="163">
        <f t="shared" ref="G119" si="100">F119*100/E119</f>
        <v>100</v>
      </c>
      <c r="H119" s="163">
        <f>SUM(H120:H122)</f>
        <v>0</v>
      </c>
      <c r="I119" s="163">
        <f t="shared" ref="I119:BA119" si="101">SUM(I120:I122)</f>
        <v>0</v>
      </c>
      <c r="J119" s="163">
        <f t="shared" si="101"/>
        <v>0</v>
      </c>
      <c r="K119" s="163">
        <f t="shared" si="101"/>
        <v>0</v>
      </c>
      <c r="L119" s="163">
        <f t="shared" si="101"/>
        <v>0</v>
      </c>
      <c r="M119" s="163">
        <f t="shared" si="101"/>
        <v>0</v>
      </c>
      <c r="N119" s="163">
        <f t="shared" si="101"/>
        <v>0</v>
      </c>
      <c r="O119" s="163">
        <f t="shared" si="101"/>
        <v>0</v>
      </c>
      <c r="P119" s="163">
        <f t="shared" si="101"/>
        <v>0</v>
      </c>
      <c r="Q119" s="163">
        <f t="shared" si="101"/>
        <v>30</v>
      </c>
      <c r="R119" s="163">
        <f t="shared" si="101"/>
        <v>30</v>
      </c>
      <c r="S119" s="163">
        <f t="shared" si="101"/>
        <v>0</v>
      </c>
      <c r="T119" s="163">
        <f t="shared" si="101"/>
        <v>0</v>
      </c>
      <c r="U119" s="163">
        <f t="shared" si="101"/>
        <v>0</v>
      </c>
      <c r="V119" s="163">
        <f t="shared" si="101"/>
        <v>0</v>
      </c>
      <c r="W119" s="163">
        <f t="shared" si="101"/>
        <v>0</v>
      </c>
      <c r="X119" s="163">
        <f t="shared" si="101"/>
        <v>0</v>
      </c>
      <c r="Y119" s="163">
        <f t="shared" si="101"/>
        <v>0</v>
      </c>
      <c r="Z119" s="163">
        <f t="shared" si="101"/>
        <v>0</v>
      </c>
      <c r="AA119" s="163">
        <f t="shared" si="101"/>
        <v>0</v>
      </c>
      <c r="AB119" s="163">
        <f t="shared" si="101"/>
        <v>0</v>
      </c>
      <c r="AC119" s="163">
        <f t="shared" si="101"/>
        <v>0</v>
      </c>
      <c r="AD119" s="163">
        <f t="shared" si="101"/>
        <v>0</v>
      </c>
      <c r="AE119" s="163">
        <f t="shared" si="101"/>
        <v>0</v>
      </c>
      <c r="AF119" s="163">
        <f t="shared" si="101"/>
        <v>0</v>
      </c>
      <c r="AG119" s="163">
        <f t="shared" si="101"/>
        <v>0</v>
      </c>
      <c r="AH119" s="163">
        <f t="shared" si="101"/>
        <v>0</v>
      </c>
      <c r="AI119" s="163">
        <f t="shared" si="101"/>
        <v>0</v>
      </c>
      <c r="AJ119" s="163">
        <f t="shared" si="101"/>
        <v>0</v>
      </c>
      <c r="AK119" s="163">
        <f t="shared" si="101"/>
        <v>0</v>
      </c>
      <c r="AL119" s="163">
        <f t="shared" si="101"/>
        <v>0</v>
      </c>
      <c r="AM119" s="163">
        <f t="shared" si="101"/>
        <v>0</v>
      </c>
      <c r="AN119" s="163">
        <f t="shared" si="101"/>
        <v>0</v>
      </c>
      <c r="AO119" s="163">
        <f t="shared" si="101"/>
        <v>0</v>
      </c>
      <c r="AP119" s="163">
        <f t="shared" si="101"/>
        <v>0</v>
      </c>
      <c r="AQ119" s="163">
        <f t="shared" si="101"/>
        <v>0</v>
      </c>
      <c r="AR119" s="163">
        <f t="shared" si="101"/>
        <v>0</v>
      </c>
      <c r="AS119" s="163">
        <f t="shared" si="101"/>
        <v>0</v>
      </c>
      <c r="AT119" s="163">
        <f t="shared" si="101"/>
        <v>0</v>
      </c>
      <c r="AU119" s="163">
        <f t="shared" si="101"/>
        <v>0</v>
      </c>
      <c r="AV119" s="163">
        <f t="shared" si="101"/>
        <v>0</v>
      </c>
      <c r="AW119" s="163">
        <f t="shared" si="101"/>
        <v>0</v>
      </c>
      <c r="AX119" s="163">
        <f t="shared" si="101"/>
        <v>0</v>
      </c>
      <c r="AY119" s="163">
        <f t="shared" si="101"/>
        <v>0</v>
      </c>
      <c r="AZ119" s="163">
        <f t="shared" si="101"/>
        <v>0</v>
      </c>
      <c r="BA119" s="163">
        <f t="shared" si="101"/>
        <v>0</v>
      </c>
      <c r="BB119" s="163"/>
      <c r="BC119" s="238"/>
    </row>
    <row r="120" spans="1:55" ht="32.25" customHeight="1">
      <c r="A120" s="309"/>
      <c r="B120" s="310"/>
      <c r="C120" s="310"/>
      <c r="D120" s="148" t="s">
        <v>37</v>
      </c>
      <c r="E120" s="165">
        <f t="shared" si="89"/>
        <v>0</v>
      </c>
      <c r="F120" s="165">
        <f t="shared" si="90"/>
        <v>0</v>
      </c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238"/>
    </row>
    <row r="121" spans="1:55" ht="51.75" customHeight="1">
      <c r="A121" s="309"/>
      <c r="B121" s="310"/>
      <c r="C121" s="310"/>
      <c r="D121" s="172" t="s">
        <v>2</v>
      </c>
      <c r="E121" s="165">
        <f t="shared" si="89"/>
        <v>0</v>
      </c>
      <c r="F121" s="165">
        <f t="shared" si="90"/>
        <v>0</v>
      </c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238"/>
    </row>
    <row r="122" spans="1:55" ht="22.5" customHeight="1">
      <c r="A122" s="309"/>
      <c r="B122" s="310"/>
      <c r="C122" s="310"/>
      <c r="D122" s="236" t="s">
        <v>268</v>
      </c>
      <c r="E122" s="165">
        <f t="shared" si="89"/>
        <v>30</v>
      </c>
      <c r="F122" s="165">
        <f t="shared" si="90"/>
        <v>30</v>
      </c>
      <c r="G122" s="163">
        <f t="shared" ref="G122:G123" si="102">F122*100/E122</f>
        <v>100</v>
      </c>
      <c r="H122" s="163"/>
      <c r="I122" s="163"/>
      <c r="J122" s="163"/>
      <c r="K122" s="163"/>
      <c r="L122" s="163"/>
      <c r="M122" s="163"/>
      <c r="N122" s="163"/>
      <c r="O122" s="163"/>
      <c r="P122" s="163"/>
      <c r="Q122" s="163">
        <v>30</v>
      </c>
      <c r="R122" s="163">
        <v>30</v>
      </c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238"/>
    </row>
    <row r="123" spans="1:55" ht="81.75" customHeight="1">
      <c r="A123" s="309"/>
      <c r="B123" s="310"/>
      <c r="C123" s="310"/>
      <c r="D123" s="236" t="s">
        <v>274</v>
      </c>
      <c r="E123" s="165">
        <f t="shared" si="89"/>
        <v>0</v>
      </c>
      <c r="F123" s="165">
        <f t="shared" si="90"/>
        <v>0</v>
      </c>
      <c r="G123" s="163" t="e">
        <f t="shared" si="102"/>
        <v>#DIV/0!</v>
      </c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238"/>
    </row>
    <row r="124" spans="1:55" ht="22.5" customHeight="1">
      <c r="A124" s="309"/>
      <c r="B124" s="310"/>
      <c r="C124" s="310"/>
      <c r="D124" s="236" t="s">
        <v>269</v>
      </c>
      <c r="E124" s="165">
        <f t="shared" si="89"/>
        <v>0</v>
      </c>
      <c r="F124" s="165">
        <f t="shared" si="90"/>
        <v>0</v>
      </c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238"/>
    </row>
    <row r="125" spans="1:55" ht="31.5" customHeight="1">
      <c r="A125" s="309"/>
      <c r="B125" s="310"/>
      <c r="C125" s="310"/>
      <c r="D125" s="238" t="s">
        <v>43</v>
      </c>
      <c r="E125" s="165">
        <f t="shared" si="89"/>
        <v>0</v>
      </c>
      <c r="F125" s="165">
        <f t="shared" si="90"/>
        <v>0</v>
      </c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238"/>
    </row>
    <row r="126" spans="1:55" ht="31.5" customHeight="1">
      <c r="A126" s="309" t="s">
        <v>412</v>
      </c>
      <c r="B126" s="310" t="s">
        <v>514</v>
      </c>
      <c r="C126" s="310"/>
      <c r="D126" s="150" t="s">
        <v>41</v>
      </c>
      <c r="E126" s="165">
        <f t="shared" si="89"/>
        <v>34</v>
      </c>
      <c r="F126" s="165">
        <f t="shared" si="90"/>
        <v>34</v>
      </c>
      <c r="G126" s="163">
        <f t="shared" ref="G126" si="103">F126*100/E126</f>
        <v>100</v>
      </c>
      <c r="H126" s="163">
        <f>SUM(H127:H129)</f>
        <v>0</v>
      </c>
      <c r="I126" s="163">
        <f t="shared" ref="I126:BA126" si="104">SUM(I127:I129)</f>
        <v>0</v>
      </c>
      <c r="J126" s="163">
        <f t="shared" si="104"/>
        <v>0</v>
      </c>
      <c r="K126" s="163">
        <f t="shared" si="104"/>
        <v>0</v>
      </c>
      <c r="L126" s="163">
        <f t="shared" si="104"/>
        <v>0</v>
      </c>
      <c r="M126" s="163">
        <f t="shared" si="104"/>
        <v>0</v>
      </c>
      <c r="N126" s="163">
        <f t="shared" si="104"/>
        <v>0</v>
      </c>
      <c r="O126" s="163">
        <f t="shared" si="104"/>
        <v>0</v>
      </c>
      <c r="P126" s="163">
        <f t="shared" si="104"/>
        <v>0</v>
      </c>
      <c r="Q126" s="163">
        <f t="shared" si="104"/>
        <v>34</v>
      </c>
      <c r="R126" s="163">
        <f t="shared" si="104"/>
        <v>34</v>
      </c>
      <c r="S126" s="163">
        <f t="shared" si="104"/>
        <v>0</v>
      </c>
      <c r="T126" s="163">
        <f t="shared" si="104"/>
        <v>0</v>
      </c>
      <c r="U126" s="163">
        <f t="shared" si="104"/>
        <v>0</v>
      </c>
      <c r="V126" s="163">
        <f t="shared" si="104"/>
        <v>0</v>
      </c>
      <c r="W126" s="163">
        <f t="shared" si="104"/>
        <v>0</v>
      </c>
      <c r="X126" s="163">
        <f t="shared" si="104"/>
        <v>0</v>
      </c>
      <c r="Y126" s="163">
        <f t="shared" si="104"/>
        <v>0</v>
      </c>
      <c r="Z126" s="163">
        <f t="shared" si="104"/>
        <v>0</v>
      </c>
      <c r="AA126" s="163">
        <f t="shared" si="104"/>
        <v>0</v>
      </c>
      <c r="AB126" s="163">
        <f t="shared" si="104"/>
        <v>0</v>
      </c>
      <c r="AC126" s="163">
        <f t="shared" si="104"/>
        <v>0</v>
      </c>
      <c r="AD126" s="163">
        <f t="shared" si="104"/>
        <v>0</v>
      </c>
      <c r="AE126" s="163">
        <f t="shared" si="104"/>
        <v>0</v>
      </c>
      <c r="AF126" s="163">
        <f t="shared" si="104"/>
        <v>0</v>
      </c>
      <c r="AG126" s="163">
        <f t="shared" si="104"/>
        <v>0</v>
      </c>
      <c r="AH126" s="163">
        <f t="shared" si="104"/>
        <v>0</v>
      </c>
      <c r="AI126" s="163">
        <f t="shared" si="104"/>
        <v>0</v>
      </c>
      <c r="AJ126" s="163">
        <f t="shared" si="104"/>
        <v>0</v>
      </c>
      <c r="AK126" s="163">
        <f t="shared" si="104"/>
        <v>0</v>
      </c>
      <c r="AL126" s="163">
        <f t="shared" si="104"/>
        <v>0</v>
      </c>
      <c r="AM126" s="163">
        <f t="shared" si="104"/>
        <v>0</v>
      </c>
      <c r="AN126" s="163">
        <f t="shared" si="104"/>
        <v>0</v>
      </c>
      <c r="AO126" s="163">
        <f t="shared" si="104"/>
        <v>0</v>
      </c>
      <c r="AP126" s="163">
        <f t="shared" si="104"/>
        <v>0</v>
      </c>
      <c r="AQ126" s="163">
        <f t="shared" si="104"/>
        <v>0</v>
      </c>
      <c r="AR126" s="163">
        <f t="shared" si="104"/>
        <v>0</v>
      </c>
      <c r="AS126" s="163">
        <f t="shared" si="104"/>
        <v>0</v>
      </c>
      <c r="AT126" s="163">
        <f t="shared" si="104"/>
        <v>0</v>
      </c>
      <c r="AU126" s="163">
        <f t="shared" si="104"/>
        <v>0</v>
      </c>
      <c r="AV126" s="163">
        <f t="shared" si="104"/>
        <v>0</v>
      </c>
      <c r="AW126" s="163">
        <f t="shared" si="104"/>
        <v>0</v>
      </c>
      <c r="AX126" s="163">
        <f t="shared" si="104"/>
        <v>0</v>
      </c>
      <c r="AY126" s="163">
        <f t="shared" si="104"/>
        <v>0</v>
      </c>
      <c r="AZ126" s="163">
        <f t="shared" si="104"/>
        <v>0</v>
      </c>
      <c r="BA126" s="163">
        <f t="shared" si="104"/>
        <v>0</v>
      </c>
      <c r="BB126" s="163"/>
      <c r="BC126" s="238"/>
    </row>
    <row r="127" spans="1:55" ht="32.25" customHeight="1">
      <c r="A127" s="309"/>
      <c r="B127" s="310"/>
      <c r="C127" s="310"/>
      <c r="D127" s="148" t="s">
        <v>37</v>
      </c>
      <c r="E127" s="165">
        <f t="shared" si="89"/>
        <v>0</v>
      </c>
      <c r="F127" s="165">
        <f t="shared" si="90"/>
        <v>0</v>
      </c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238"/>
    </row>
    <row r="128" spans="1:55" ht="51.75" customHeight="1">
      <c r="A128" s="309"/>
      <c r="B128" s="310"/>
      <c r="C128" s="310"/>
      <c r="D128" s="172" t="s">
        <v>2</v>
      </c>
      <c r="E128" s="165">
        <f t="shared" si="89"/>
        <v>0</v>
      </c>
      <c r="F128" s="165">
        <f t="shared" si="90"/>
        <v>0</v>
      </c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238"/>
    </row>
    <row r="129" spans="1:55" ht="22.5" customHeight="1">
      <c r="A129" s="309"/>
      <c r="B129" s="310"/>
      <c r="C129" s="310"/>
      <c r="D129" s="236" t="s">
        <v>268</v>
      </c>
      <c r="E129" s="165">
        <f t="shared" si="89"/>
        <v>34</v>
      </c>
      <c r="F129" s="165">
        <f t="shared" si="90"/>
        <v>34</v>
      </c>
      <c r="G129" s="163">
        <f t="shared" ref="G129" si="105">F129*100/E129</f>
        <v>100</v>
      </c>
      <c r="H129" s="163"/>
      <c r="I129" s="163"/>
      <c r="J129" s="163"/>
      <c r="K129" s="163"/>
      <c r="L129" s="163"/>
      <c r="M129" s="163"/>
      <c r="N129" s="163"/>
      <c r="O129" s="163"/>
      <c r="P129" s="163"/>
      <c r="Q129" s="163">
        <v>34</v>
      </c>
      <c r="R129" s="163">
        <v>34</v>
      </c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238"/>
    </row>
    <row r="130" spans="1:55" ht="81.75" customHeight="1">
      <c r="A130" s="309"/>
      <c r="B130" s="310"/>
      <c r="C130" s="310"/>
      <c r="D130" s="236" t="s">
        <v>274</v>
      </c>
      <c r="E130" s="165">
        <f t="shared" si="89"/>
        <v>0</v>
      </c>
      <c r="F130" s="165">
        <f t="shared" si="90"/>
        <v>0</v>
      </c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238"/>
    </row>
    <row r="131" spans="1:55" ht="22.5" customHeight="1">
      <c r="A131" s="309"/>
      <c r="B131" s="310"/>
      <c r="C131" s="310"/>
      <c r="D131" s="236" t="s">
        <v>269</v>
      </c>
      <c r="E131" s="165">
        <f t="shared" si="89"/>
        <v>0</v>
      </c>
      <c r="F131" s="165">
        <f t="shared" si="90"/>
        <v>0</v>
      </c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238"/>
    </row>
    <row r="132" spans="1:55" ht="31.5" customHeight="1">
      <c r="A132" s="309"/>
      <c r="B132" s="310"/>
      <c r="C132" s="310"/>
      <c r="D132" s="238" t="s">
        <v>43</v>
      </c>
      <c r="E132" s="165">
        <f t="shared" si="89"/>
        <v>0</v>
      </c>
      <c r="F132" s="165">
        <f t="shared" si="90"/>
        <v>0</v>
      </c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238"/>
    </row>
    <row r="133" spans="1:55" ht="31.5" customHeight="1">
      <c r="A133" s="309" t="s">
        <v>414</v>
      </c>
      <c r="B133" s="310" t="s">
        <v>515</v>
      </c>
      <c r="C133" s="310"/>
      <c r="D133" s="150" t="s">
        <v>41</v>
      </c>
      <c r="E133" s="165">
        <f t="shared" si="89"/>
        <v>25</v>
      </c>
      <c r="F133" s="165">
        <f t="shared" si="90"/>
        <v>25</v>
      </c>
      <c r="G133" s="163">
        <f t="shared" ref="G133" si="106">F133*100/E133</f>
        <v>100</v>
      </c>
      <c r="H133" s="163">
        <f>SUM(H134:H136)</f>
        <v>0</v>
      </c>
      <c r="I133" s="163">
        <f t="shared" ref="I133:BA133" si="107">SUM(I134:I136)</f>
        <v>0</v>
      </c>
      <c r="J133" s="163">
        <f t="shared" si="107"/>
        <v>0</v>
      </c>
      <c r="K133" s="163">
        <f t="shared" si="107"/>
        <v>0</v>
      </c>
      <c r="L133" s="163">
        <f t="shared" si="107"/>
        <v>0</v>
      </c>
      <c r="M133" s="163">
        <f t="shared" si="107"/>
        <v>0</v>
      </c>
      <c r="N133" s="163">
        <f t="shared" si="107"/>
        <v>0</v>
      </c>
      <c r="O133" s="163">
        <f t="shared" si="107"/>
        <v>0</v>
      </c>
      <c r="P133" s="163">
        <f t="shared" si="107"/>
        <v>0</v>
      </c>
      <c r="Q133" s="163">
        <f t="shared" si="107"/>
        <v>25</v>
      </c>
      <c r="R133" s="163">
        <f t="shared" si="107"/>
        <v>25</v>
      </c>
      <c r="S133" s="163">
        <f t="shared" si="107"/>
        <v>0</v>
      </c>
      <c r="T133" s="163">
        <f t="shared" si="107"/>
        <v>0</v>
      </c>
      <c r="U133" s="163">
        <f t="shared" si="107"/>
        <v>0</v>
      </c>
      <c r="V133" s="163">
        <f t="shared" si="107"/>
        <v>0</v>
      </c>
      <c r="W133" s="163">
        <f t="shared" si="107"/>
        <v>0</v>
      </c>
      <c r="X133" s="163">
        <f t="shared" si="107"/>
        <v>0</v>
      </c>
      <c r="Y133" s="163">
        <f t="shared" si="107"/>
        <v>0</v>
      </c>
      <c r="Z133" s="163">
        <f t="shared" si="107"/>
        <v>0</v>
      </c>
      <c r="AA133" s="163">
        <f t="shared" si="107"/>
        <v>0</v>
      </c>
      <c r="AB133" s="163">
        <f t="shared" si="107"/>
        <v>0</v>
      </c>
      <c r="AC133" s="163">
        <f t="shared" si="107"/>
        <v>0</v>
      </c>
      <c r="AD133" s="163">
        <f t="shared" si="107"/>
        <v>0</v>
      </c>
      <c r="AE133" s="163">
        <f t="shared" si="107"/>
        <v>0</v>
      </c>
      <c r="AF133" s="163">
        <f t="shared" si="107"/>
        <v>0</v>
      </c>
      <c r="AG133" s="163">
        <f t="shared" si="107"/>
        <v>0</v>
      </c>
      <c r="AH133" s="163">
        <f t="shared" si="107"/>
        <v>0</v>
      </c>
      <c r="AI133" s="163">
        <f t="shared" si="107"/>
        <v>0</v>
      </c>
      <c r="AJ133" s="163">
        <f t="shared" si="107"/>
        <v>0</v>
      </c>
      <c r="AK133" s="163">
        <f t="shared" si="107"/>
        <v>0</v>
      </c>
      <c r="AL133" s="163">
        <f t="shared" si="107"/>
        <v>0</v>
      </c>
      <c r="AM133" s="163">
        <f t="shared" si="107"/>
        <v>0</v>
      </c>
      <c r="AN133" s="163">
        <f t="shared" si="107"/>
        <v>0</v>
      </c>
      <c r="AO133" s="163">
        <f t="shared" si="107"/>
        <v>0</v>
      </c>
      <c r="AP133" s="163">
        <f t="shared" si="107"/>
        <v>0</v>
      </c>
      <c r="AQ133" s="163">
        <f t="shared" si="107"/>
        <v>0</v>
      </c>
      <c r="AR133" s="163">
        <f t="shared" si="107"/>
        <v>0</v>
      </c>
      <c r="AS133" s="163">
        <f t="shared" si="107"/>
        <v>0</v>
      </c>
      <c r="AT133" s="163">
        <f t="shared" si="107"/>
        <v>0</v>
      </c>
      <c r="AU133" s="163">
        <f t="shared" si="107"/>
        <v>0</v>
      </c>
      <c r="AV133" s="163">
        <f t="shared" si="107"/>
        <v>0</v>
      </c>
      <c r="AW133" s="163">
        <f t="shared" si="107"/>
        <v>0</v>
      </c>
      <c r="AX133" s="163">
        <f t="shared" si="107"/>
        <v>0</v>
      </c>
      <c r="AY133" s="163">
        <f t="shared" si="107"/>
        <v>0</v>
      </c>
      <c r="AZ133" s="163">
        <f t="shared" si="107"/>
        <v>0</v>
      </c>
      <c r="BA133" s="163">
        <f t="shared" si="107"/>
        <v>0</v>
      </c>
      <c r="BB133" s="163"/>
      <c r="BC133" s="238"/>
    </row>
    <row r="134" spans="1:55" ht="32.25" customHeight="1">
      <c r="A134" s="309"/>
      <c r="B134" s="310"/>
      <c r="C134" s="310"/>
      <c r="D134" s="148" t="s">
        <v>37</v>
      </c>
      <c r="E134" s="165">
        <f t="shared" si="89"/>
        <v>0</v>
      </c>
      <c r="F134" s="165">
        <f t="shared" si="90"/>
        <v>0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238"/>
    </row>
    <row r="135" spans="1:55" ht="51.75" customHeight="1">
      <c r="A135" s="309"/>
      <c r="B135" s="310"/>
      <c r="C135" s="310"/>
      <c r="D135" s="172" t="s">
        <v>2</v>
      </c>
      <c r="E135" s="165">
        <f t="shared" si="89"/>
        <v>0</v>
      </c>
      <c r="F135" s="165">
        <f t="shared" si="90"/>
        <v>0</v>
      </c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238"/>
    </row>
    <row r="136" spans="1:55" ht="22.5" customHeight="1">
      <c r="A136" s="309"/>
      <c r="B136" s="310"/>
      <c r="C136" s="310"/>
      <c r="D136" s="236" t="s">
        <v>268</v>
      </c>
      <c r="E136" s="165">
        <f t="shared" si="89"/>
        <v>25</v>
      </c>
      <c r="F136" s="165">
        <f t="shared" si="90"/>
        <v>25</v>
      </c>
      <c r="G136" s="163">
        <f t="shared" ref="G136" si="108">F136*100/E136</f>
        <v>100</v>
      </c>
      <c r="H136" s="163"/>
      <c r="I136" s="163"/>
      <c r="J136" s="163"/>
      <c r="K136" s="163"/>
      <c r="L136" s="163"/>
      <c r="M136" s="163"/>
      <c r="N136" s="163"/>
      <c r="O136" s="163"/>
      <c r="P136" s="163"/>
      <c r="Q136" s="163">
        <v>25</v>
      </c>
      <c r="R136" s="163">
        <v>25</v>
      </c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238"/>
    </row>
    <row r="137" spans="1:55" ht="81.75" customHeight="1">
      <c r="A137" s="309"/>
      <c r="B137" s="310"/>
      <c r="C137" s="310"/>
      <c r="D137" s="236" t="s">
        <v>274</v>
      </c>
      <c r="E137" s="165">
        <f t="shared" si="89"/>
        <v>0</v>
      </c>
      <c r="F137" s="165">
        <f t="shared" si="90"/>
        <v>0</v>
      </c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238"/>
    </row>
    <row r="138" spans="1:55" ht="22.5" customHeight="1">
      <c r="A138" s="309"/>
      <c r="B138" s="310"/>
      <c r="C138" s="310"/>
      <c r="D138" s="236" t="s">
        <v>269</v>
      </c>
      <c r="E138" s="165">
        <f t="shared" si="89"/>
        <v>0</v>
      </c>
      <c r="F138" s="165">
        <f t="shared" si="90"/>
        <v>0</v>
      </c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238"/>
    </row>
    <row r="139" spans="1:55" ht="31.5" customHeight="1">
      <c r="A139" s="309"/>
      <c r="B139" s="310"/>
      <c r="C139" s="310"/>
      <c r="D139" s="238" t="s">
        <v>43</v>
      </c>
      <c r="E139" s="165">
        <f t="shared" si="89"/>
        <v>0</v>
      </c>
      <c r="F139" s="165">
        <f t="shared" si="90"/>
        <v>0</v>
      </c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238"/>
    </row>
    <row r="140" spans="1:55" ht="31.5" customHeight="1">
      <c r="A140" s="309" t="s">
        <v>415</v>
      </c>
      <c r="B140" s="310" t="s">
        <v>516</v>
      </c>
      <c r="C140" s="310"/>
      <c r="D140" s="150" t="s">
        <v>41</v>
      </c>
      <c r="E140" s="165">
        <f t="shared" si="89"/>
        <v>46</v>
      </c>
      <c r="F140" s="165">
        <f t="shared" si="90"/>
        <v>46</v>
      </c>
      <c r="G140" s="163">
        <f t="shared" ref="G140" si="109">F140*100/E140</f>
        <v>100</v>
      </c>
      <c r="H140" s="163">
        <f>SUM(H141:H143)</f>
        <v>0</v>
      </c>
      <c r="I140" s="163">
        <f t="shared" ref="I140:BA140" si="110">SUM(I141:I143)</f>
        <v>0</v>
      </c>
      <c r="J140" s="163">
        <f t="shared" si="110"/>
        <v>0</v>
      </c>
      <c r="K140" s="163">
        <f t="shared" si="110"/>
        <v>0</v>
      </c>
      <c r="L140" s="163">
        <f t="shared" si="110"/>
        <v>0</v>
      </c>
      <c r="M140" s="163">
        <f t="shared" si="110"/>
        <v>0</v>
      </c>
      <c r="N140" s="163">
        <f t="shared" si="110"/>
        <v>0</v>
      </c>
      <c r="O140" s="163">
        <f t="shared" si="110"/>
        <v>0</v>
      </c>
      <c r="P140" s="163">
        <f t="shared" si="110"/>
        <v>0</v>
      </c>
      <c r="Q140" s="163">
        <f t="shared" si="110"/>
        <v>46</v>
      </c>
      <c r="R140" s="163">
        <f t="shared" si="110"/>
        <v>46</v>
      </c>
      <c r="S140" s="163">
        <f t="shared" si="110"/>
        <v>0</v>
      </c>
      <c r="T140" s="163">
        <f t="shared" si="110"/>
        <v>0</v>
      </c>
      <c r="U140" s="163">
        <f t="shared" si="110"/>
        <v>0</v>
      </c>
      <c r="V140" s="163">
        <f t="shared" si="110"/>
        <v>0</v>
      </c>
      <c r="W140" s="163">
        <f t="shared" si="110"/>
        <v>0</v>
      </c>
      <c r="X140" s="163">
        <f t="shared" si="110"/>
        <v>0</v>
      </c>
      <c r="Y140" s="163">
        <f t="shared" si="110"/>
        <v>0</v>
      </c>
      <c r="Z140" s="163">
        <f t="shared" si="110"/>
        <v>0</v>
      </c>
      <c r="AA140" s="163">
        <f t="shared" si="110"/>
        <v>0</v>
      </c>
      <c r="AB140" s="163">
        <f t="shared" si="110"/>
        <v>0</v>
      </c>
      <c r="AC140" s="163">
        <f t="shared" si="110"/>
        <v>0</v>
      </c>
      <c r="AD140" s="163">
        <f t="shared" si="110"/>
        <v>0</v>
      </c>
      <c r="AE140" s="163">
        <f t="shared" si="110"/>
        <v>0</v>
      </c>
      <c r="AF140" s="163">
        <f t="shared" si="110"/>
        <v>0</v>
      </c>
      <c r="AG140" s="163">
        <f t="shared" si="110"/>
        <v>0</v>
      </c>
      <c r="AH140" s="163">
        <f t="shared" si="110"/>
        <v>0</v>
      </c>
      <c r="AI140" s="163">
        <f t="shared" si="110"/>
        <v>0</v>
      </c>
      <c r="AJ140" s="163">
        <f t="shared" si="110"/>
        <v>0</v>
      </c>
      <c r="AK140" s="163">
        <f t="shared" si="110"/>
        <v>0</v>
      </c>
      <c r="AL140" s="163">
        <f t="shared" si="110"/>
        <v>0</v>
      </c>
      <c r="AM140" s="163">
        <f t="shared" si="110"/>
        <v>0</v>
      </c>
      <c r="AN140" s="163">
        <f t="shared" si="110"/>
        <v>0</v>
      </c>
      <c r="AO140" s="163">
        <f t="shared" si="110"/>
        <v>0</v>
      </c>
      <c r="AP140" s="163">
        <f t="shared" si="110"/>
        <v>0</v>
      </c>
      <c r="AQ140" s="163">
        <f t="shared" si="110"/>
        <v>0</v>
      </c>
      <c r="AR140" s="163">
        <f t="shared" si="110"/>
        <v>0</v>
      </c>
      <c r="AS140" s="163">
        <f t="shared" si="110"/>
        <v>0</v>
      </c>
      <c r="AT140" s="163">
        <f t="shared" si="110"/>
        <v>0</v>
      </c>
      <c r="AU140" s="163">
        <f t="shared" si="110"/>
        <v>0</v>
      </c>
      <c r="AV140" s="163">
        <f t="shared" si="110"/>
        <v>0</v>
      </c>
      <c r="AW140" s="163">
        <f t="shared" si="110"/>
        <v>0</v>
      </c>
      <c r="AX140" s="163">
        <f t="shared" si="110"/>
        <v>0</v>
      </c>
      <c r="AY140" s="163">
        <f t="shared" si="110"/>
        <v>0</v>
      </c>
      <c r="AZ140" s="163">
        <f t="shared" si="110"/>
        <v>0</v>
      </c>
      <c r="BA140" s="163">
        <f t="shared" si="110"/>
        <v>0</v>
      </c>
      <c r="BB140" s="163"/>
      <c r="BC140" s="238"/>
    </row>
    <row r="141" spans="1:55" ht="32.25" customHeight="1">
      <c r="A141" s="309"/>
      <c r="B141" s="310"/>
      <c r="C141" s="310"/>
      <c r="D141" s="148" t="s">
        <v>37</v>
      </c>
      <c r="E141" s="165">
        <f t="shared" si="89"/>
        <v>0</v>
      </c>
      <c r="F141" s="165">
        <f t="shared" si="90"/>
        <v>0</v>
      </c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238"/>
    </row>
    <row r="142" spans="1:55" ht="51.75" customHeight="1">
      <c r="A142" s="309"/>
      <c r="B142" s="310"/>
      <c r="C142" s="310"/>
      <c r="D142" s="172" t="s">
        <v>2</v>
      </c>
      <c r="E142" s="165">
        <f t="shared" si="89"/>
        <v>0</v>
      </c>
      <c r="F142" s="165">
        <f t="shared" si="90"/>
        <v>0</v>
      </c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238"/>
    </row>
    <row r="143" spans="1:55" ht="22.5" customHeight="1">
      <c r="A143" s="309"/>
      <c r="B143" s="310"/>
      <c r="C143" s="310"/>
      <c r="D143" s="236" t="s">
        <v>268</v>
      </c>
      <c r="E143" s="165">
        <f t="shared" si="89"/>
        <v>46</v>
      </c>
      <c r="F143" s="165">
        <f t="shared" si="90"/>
        <v>46</v>
      </c>
      <c r="G143" s="163">
        <f t="shared" ref="G143" si="111">F143*100/E143</f>
        <v>100</v>
      </c>
      <c r="H143" s="163"/>
      <c r="I143" s="163"/>
      <c r="J143" s="163"/>
      <c r="K143" s="163"/>
      <c r="L143" s="163"/>
      <c r="M143" s="163"/>
      <c r="N143" s="163"/>
      <c r="O143" s="163"/>
      <c r="P143" s="163"/>
      <c r="Q143" s="163">
        <v>46</v>
      </c>
      <c r="R143" s="163">
        <v>46</v>
      </c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43"/>
      <c r="AF143" s="14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238"/>
    </row>
    <row r="144" spans="1:55" ht="81.75" customHeight="1">
      <c r="A144" s="309"/>
      <c r="B144" s="310"/>
      <c r="C144" s="310"/>
      <c r="D144" s="236" t="s">
        <v>274</v>
      </c>
      <c r="E144" s="165">
        <f t="shared" si="89"/>
        <v>0</v>
      </c>
      <c r="F144" s="165">
        <f t="shared" si="90"/>
        <v>0</v>
      </c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238"/>
    </row>
    <row r="145" spans="1:55" ht="22.5" customHeight="1">
      <c r="A145" s="309"/>
      <c r="B145" s="310"/>
      <c r="C145" s="310"/>
      <c r="D145" s="236" t="s">
        <v>269</v>
      </c>
      <c r="E145" s="165">
        <f t="shared" si="89"/>
        <v>0</v>
      </c>
      <c r="F145" s="165">
        <f t="shared" si="90"/>
        <v>0</v>
      </c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238"/>
    </row>
    <row r="146" spans="1:55" ht="31.5" customHeight="1">
      <c r="A146" s="309"/>
      <c r="B146" s="310"/>
      <c r="C146" s="310"/>
      <c r="D146" s="238" t="s">
        <v>43</v>
      </c>
      <c r="E146" s="165">
        <f t="shared" si="89"/>
        <v>0</v>
      </c>
      <c r="F146" s="165">
        <f t="shared" si="90"/>
        <v>0</v>
      </c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238"/>
    </row>
    <row r="147" spans="1:55" ht="31.5" customHeight="1">
      <c r="A147" s="309" t="s">
        <v>417</v>
      </c>
      <c r="B147" s="310" t="s">
        <v>517</v>
      </c>
      <c r="C147" s="310"/>
      <c r="D147" s="150" t="s">
        <v>41</v>
      </c>
      <c r="E147" s="165">
        <f t="shared" si="89"/>
        <v>44</v>
      </c>
      <c r="F147" s="165">
        <f t="shared" si="90"/>
        <v>44</v>
      </c>
      <c r="G147" s="163">
        <f t="shared" ref="G147" si="112">F147*100/E147</f>
        <v>100</v>
      </c>
      <c r="H147" s="163">
        <f>SUM(H148:H150)</f>
        <v>0</v>
      </c>
      <c r="I147" s="163">
        <f t="shared" ref="I147:BA147" si="113">SUM(I148:I150)</f>
        <v>0</v>
      </c>
      <c r="J147" s="163">
        <f t="shared" si="113"/>
        <v>0</v>
      </c>
      <c r="K147" s="163">
        <f t="shared" si="113"/>
        <v>0</v>
      </c>
      <c r="L147" s="163">
        <f t="shared" si="113"/>
        <v>0</v>
      </c>
      <c r="M147" s="163">
        <f t="shared" si="113"/>
        <v>0</v>
      </c>
      <c r="N147" s="163">
        <f t="shared" si="113"/>
        <v>0</v>
      </c>
      <c r="O147" s="163">
        <f t="shared" si="113"/>
        <v>0</v>
      </c>
      <c r="P147" s="163">
        <f t="shared" si="113"/>
        <v>0</v>
      </c>
      <c r="Q147" s="163">
        <f t="shared" si="113"/>
        <v>44</v>
      </c>
      <c r="R147" s="163">
        <f t="shared" si="113"/>
        <v>44</v>
      </c>
      <c r="S147" s="163">
        <f t="shared" si="113"/>
        <v>0</v>
      </c>
      <c r="T147" s="163">
        <f t="shared" si="113"/>
        <v>0</v>
      </c>
      <c r="U147" s="163">
        <f t="shared" si="113"/>
        <v>0</v>
      </c>
      <c r="V147" s="163">
        <f t="shared" si="113"/>
        <v>0</v>
      </c>
      <c r="W147" s="163">
        <f t="shared" si="113"/>
        <v>0</v>
      </c>
      <c r="X147" s="163">
        <f t="shared" si="113"/>
        <v>0</v>
      </c>
      <c r="Y147" s="163">
        <f t="shared" si="113"/>
        <v>0</v>
      </c>
      <c r="Z147" s="163">
        <f t="shared" si="113"/>
        <v>0</v>
      </c>
      <c r="AA147" s="163">
        <f t="shared" si="113"/>
        <v>0</v>
      </c>
      <c r="AB147" s="163">
        <f t="shared" si="113"/>
        <v>0</v>
      </c>
      <c r="AC147" s="163">
        <f t="shared" si="113"/>
        <v>0</v>
      </c>
      <c r="AD147" s="163">
        <f t="shared" si="113"/>
        <v>0</v>
      </c>
      <c r="AE147" s="163">
        <f t="shared" si="113"/>
        <v>0</v>
      </c>
      <c r="AF147" s="163">
        <f t="shared" si="113"/>
        <v>0</v>
      </c>
      <c r="AG147" s="163">
        <f t="shared" si="113"/>
        <v>0</v>
      </c>
      <c r="AH147" s="163">
        <f t="shared" si="113"/>
        <v>0</v>
      </c>
      <c r="AI147" s="163">
        <f t="shared" si="113"/>
        <v>0</v>
      </c>
      <c r="AJ147" s="163">
        <f t="shared" si="113"/>
        <v>0</v>
      </c>
      <c r="AK147" s="163">
        <f t="shared" si="113"/>
        <v>0</v>
      </c>
      <c r="AL147" s="163">
        <f t="shared" si="113"/>
        <v>0</v>
      </c>
      <c r="AM147" s="163">
        <f t="shared" si="113"/>
        <v>0</v>
      </c>
      <c r="AN147" s="163">
        <f t="shared" si="113"/>
        <v>0</v>
      </c>
      <c r="AO147" s="163">
        <f t="shared" si="113"/>
        <v>0</v>
      </c>
      <c r="AP147" s="163">
        <f t="shared" si="113"/>
        <v>0</v>
      </c>
      <c r="AQ147" s="163">
        <f t="shared" si="113"/>
        <v>0</v>
      </c>
      <c r="AR147" s="163">
        <f t="shared" si="113"/>
        <v>0</v>
      </c>
      <c r="AS147" s="163">
        <f t="shared" si="113"/>
        <v>0</v>
      </c>
      <c r="AT147" s="163">
        <f t="shared" si="113"/>
        <v>0</v>
      </c>
      <c r="AU147" s="163">
        <f t="shared" si="113"/>
        <v>0</v>
      </c>
      <c r="AV147" s="163">
        <f t="shared" si="113"/>
        <v>0</v>
      </c>
      <c r="AW147" s="163">
        <f t="shared" si="113"/>
        <v>0</v>
      </c>
      <c r="AX147" s="163">
        <f t="shared" si="113"/>
        <v>0</v>
      </c>
      <c r="AY147" s="163">
        <f t="shared" si="113"/>
        <v>0</v>
      </c>
      <c r="AZ147" s="163">
        <f t="shared" si="113"/>
        <v>0</v>
      </c>
      <c r="BA147" s="163">
        <f t="shared" si="113"/>
        <v>0</v>
      </c>
      <c r="BB147" s="163"/>
      <c r="BC147" s="238"/>
    </row>
    <row r="148" spans="1:55" ht="32.25" customHeight="1">
      <c r="A148" s="309"/>
      <c r="B148" s="310"/>
      <c r="C148" s="310"/>
      <c r="D148" s="148" t="s">
        <v>37</v>
      </c>
      <c r="E148" s="165">
        <f t="shared" si="89"/>
        <v>0</v>
      </c>
      <c r="F148" s="165">
        <f t="shared" si="90"/>
        <v>0</v>
      </c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238"/>
    </row>
    <row r="149" spans="1:55" ht="51.75" customHeight="1">
      <c r="A149" s="309"/>
      <c r="B149" s="310"/>
      <c r="C149" s="310"/>
      <c r="D149" s="172" t="s">
        <v>2</v>
      </c>
      <c r="E149" s="165">
        <f t="shared" ref="E149:E155" si="114">H149+K149+N149+Q149+T149+W149+Z149+AE149+AJ149+AO149+AT149+AY149</f>
        <v>0</v>
      </c>
      <c r="F149" s="165">
        <f t="shared" ref="F149:F155" si="115">I149+L149+O149+R149+U149+X149+AA149+AF149+AK149+AP149+AU149+AZ149</f>
        <v>0</v>
      </c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238"/>
    </row>
    <row r="150" spans="1:55" ht="22.5" customHeight="1">
      <c r="A150" s="309"/>
      <c r="B150" s="310"/>
      <c r="C150" s="310"/>
      <c r="D150" s="236" t="s">
        <v>268</v>
      </c>
      <c r="E150" s="165">
        <f t="shared" si="114"/>
        <v>44</v>
      </c>
      <c r="F150" s="165">
        <f t="shared" si="115"/>
        <v>44</v>
      </c>
      <c r="G150" s="163">
        <f t="shared" ref="G150" si="116">F150*100/E150</f>
        <v>100</v>
      </c>
      <c r="H150" s="163"/>
      <c r="I150" s="163"/>
      <c r="J150" s="163"/>
      <c r="K150" s="163"/>
      <c r="L150" s="163"/>
      <c r="M150" s="163"/>
      <c r="N150" s="163"/>
      <c r="O150" s="163"/>
      <c r="P150" s="163"/>
      <c r="Q150" s="163">
        <v>44</v>
      </c>
      <c r="R150" s="163">
        <v>44</v>
      </c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238"/>
    </row>
    <row r="151" spans="1:55" ht="81.75" customHeight="1">
      <c r="A151" s="309"/>
      <c r="B151" s="310"/>
      <c r="C151" s="310"/>
      <c r="D151" s="236" t="s">
        <v>274</v>
      </c>
      <c r="E151" s="165">
        <f t="shared" si="114"/>
        <v>0</v>
      </c>
      <c r="F151" s="165">
        <f t="shared" si="115"/>
        <v>0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238"/>
    </row>
    <row r="152" spans="1:55" ht="22.5" customHeight="1">
      <c r="A152" s="309"/>
      <c r="B152" s="310"/>
      <c r="C152" s="310"/>
      <c r="D152" s="236" t="s">
        <v>269</v>
      </c>
      <c r="E152" s="165">
        <f t="shared" si="114"/>
        <v>0</v>
      </c>
      <c r="F152" s="165">
        <f t="shared" si="115"/>
        <v>0</v>
      </c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238"/>
    </row>
    <row r="153" spans="1:55" ht="31.5" customHeight="1">
      <c r="A153" s="309"/>
      <c r="B153" s="310"/>
      <c r="C153" s="310"/>
      <c r="D153" s="238" t="s">
        <v>43</v>
      </c>
      <c r="E153" s="165">
        <f t="shared" si="114"/>
        <v>0</v>
      </c>
      <c r="F153" s="165">
        <f t="shared" si="115"/>
        <v>0</v>
      </c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238"/>
    </row>
    <row r="154" spans="1:55" ht="31.5" customHeight="1">
      <c r="A154" s="309" t="s">
        <v>457</v>
      </c>
      <c r="B154" s="310" t="s">
        <v>518</v>
      </c>
      <c r="C154" s="310"/>
      <c r="D154" s="150" t="s">
        <v>41</v>
      </c>
      <c r="E154" s="165">
        <f t="shared" si="114"/>
        <v>50</v>
      </c>
      <c r="F154" s="165">
        <f t="shared" si="115"/>
        <v>50</v>
      </c>
      <c r="G154" s="163">
        <f t="shared" ref="G154" si="117">F154*100/E154</f>
        <v>100</v>
      </c>
      <c r="H154" s="163">
        <f>SUM(H155:H157)</f>
        <v>0</v>
      </c>
      <c r="I154" s="163">
        <f t="shared" ref="I154:BA154" si="118">SUM(I155:I157)</f>
        <v>0</v>
      </c>
      <c r="J154" s="163">
        <f t="shared" si="118"/>
        <v>0</v>
      </c>
      <c r="K154" s="163">
        <f t="shared" si="118"/>
        <v>0</v>
      </c>
      <c r="L154" s="163">
        <f t="shared" si="118"/>
        <v>0</v>
      </c>
      <c r="M154" s="163">
        <f t="shared" si="118"/>
        <v>0</v>
      </c>
      <c r="N154" s="163">
        <f t="shared" si="118"/>
        <v>0</v>
      </c>
      <c r="O154" s="163">
        <f t="shared" si="118"/>
        <v>0</v>
      </c>
      <c r="P154" s="163">
        <f t="shared" si="118"/>
        <v>0</v>
      </c>
      <c r="Q154" s="163">
        <f t="shared" si="118"/>
        <v>50</v>
      </c>
      <c r="R154" s="163">
        <f t="shared" si="118"/>
        <v>50</v>
      </c>
      <c r="S154" s="163">
        <f t="shared" si="118"/>
        <v>0</v>
      </c>
      <c r="T154" s="163">
        <f t="shared" si="118"/>
        <v>0</v>
      </c>
      <c r="U154" s="163">
        <f t="shared" si="118"/>
        <v>0</v>
      </c>
      <c r="V154" s="163">
        <f t="shared" si="118"/>
        <v>0</v>
      </c>
      <c r="W154" s="163">
        <f t="shared" si="118"/>
        <v>0</v>
      </c>
      <c r="X154" s="163">
        <f t="shared" si="118"/>
        <v>0</v>
      </c>
      <c r="Y154" s="163">
        <f t="shared" si="118"/>
        <v>0</v>
      </c>
      <c r="Z154" s="163">
        <f t="shared" si="118"/>
        <v>0</v>
      </c>
      <c r="AA154" s="163">
        <f t="shared" si="118"/>
        <v>0</v>
      </c>
      <c r="AB154" s="163">
        <f t="shared" si="118"/>
        <v>0</v>
      </c>
      <c r="AC154" s="163">
        <f t="shared" si="118"/>
        <v>0</v>
      </c>
      <c r="AD154" s="163">
        <f t="shared" si="118"/>
        <v>0</v>
      </c>
      <c r="AE154" s="163">
        <f t="shared" si="118"/>
        <v>0</v>
      </c>
      <c r="AF154" s="163">
        <f t="shared" si="118"/>
        <v>0</v>
      </c>
      <c r="AG154" s="163">
        <f t="shared" si="118"/>
        <v>0</v>
      </c>
      <c r="AH154" s="163">
        <f t="shared" si="118"/>
        <v>0</v>
      </c>
      <c r="AI154" s="163">
        <f t="shared" si="118"/>
        <v>0</v>
      </c>
      <c r="AJ154" s="163">
        <f t="shared" si="118"/>
        <v>0</v>
      </c>
      <c r="AK154" s="163">
        <f t="shared" si="118"/>
        <v>0</v>
      </c>
      <c r="AL154" s="163">
        <f t="shared" si="118"/>
        <v>0</v>
      </c>
      <c r="AM154" s="163">
        <f t="shared" si="118"/>
        <v>0</v>
      </c>
      <c r="AN154" s="163">
        <f t="shared" si="118"/>
        <v>0</v>
      </c>
      <c r="AO154" s="163">
        <f t="shared" si="118"/>
        <v>0</v>
      </c>
      <c r="AP154" s="163">
        <f t="shared" si="118"/>
        <v>0</v>
      </c>
      <c r="AQ154" s="163">
        <f t="shared" si="118"/>
        <v>0</v>
      </c>
      <c r="AR154" s="163">
        <f t="shared" si="118"/>
        <v>0</v>
      </c>
      <c r="AS154" s="163">
        <f t="shared" si="118"/>
        <v>0</v>
      </c>
      <c r="AT154" s="163">
        <f t="shared" si="118"/>
        <v>0</v>
      </c>
      <c r="AU154" s="163">
        <f t="shared" si="118"/>
        <v>0</v>
      </c>
      <c r="AV154" s="163">
        <f t="shared" si="118"/>
        <v>0</v>
      </c>
      <c r="AW154" s="163">
        <f t="shared" si="118"/>
        <v>0</v>
      </c>
      <c r="AX154" s="163">
        <f t="shared" si="118"/>
        <v>0</v>
      </c>
      <c r="AY154" s="163">
        <f t="shared" si="118"/>
        <v>0</v>
      </c>
      <c r="AZ154" s="163">
        <f t="shared" si="118"/>
        <v>0</v>
      </c>
      <c r="BA154" s="163">
        <f t="shared" si="118"/>
        <v>0</v>
      </c>
      <c r="BB154" s="163"/>
      <c r="BC154" s="238"/>
    </row>
    <row r="155" spans="1:55" ht="32.25" customHeight="1">
      <c r="A155" s="309"/>
      <c r="B155" s="310"/>
      <c r="C155" s="310"/>
      <c r="D155" s="148" t="s">
        <v>37</v>
      </c>
      <c r="E155" s="165">
        <f t="shared" si="114"/>
        <v>0</v>
      </c>
      <c r="F155" s="165">
        <f t="shared" si="115"/>
        <v>0</v>
      </c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238"/>
    </row>
    <row r="156" spans="1:55" ht="51.75" customHeight="1">
      <c r="A156" s="309"/>
      <c r="B156" s="310"/>
      <c r="C156" s="310"/>
      <c r="D156" s="172" t="s">
        <v>2</v>
      </c>
      <c r="E156" s="165">
        <f t="shared" ref="E156:E162" si="119">H156+K156+N156+Q156+T156+W156+Z156+AE156+AJ156+AO156+AT156+AY156</f>
        <v>0</v>
      </c>
      <c r="F156" s="165">
        <f t="shared" ref="F156:F162" si="120">I156+L156+O156+R156+U156+X156+AA156+AF156+AK156+AP156+AU156+AZ156</f>
        <v>0</v>
      </c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238"/>
    </row>
    <row r="157" spans="1:55" ht="22.5" customHeight="1">
      <c r="A157" s="309"/>
      <c r="B157" s="310"/>
      <c r="C157" s="310"/>
      <c r="D157" s="236" t="s">
        <v>268</v>
      </c>
      <c r="E157" s="165">
        <f t="shared" si="119"/>
        <v>50</v>
      </c>
      <c r="F157" s="165">
        <f t="shared" si="120"/>
        <v>50</v>
      </c>
      <c r="G157" s="163">
        <f t="shared" ref="G157" si="121">F157*100/E157</f>
        <v>100</v>
      </c>
      <c r="H157" s="163"/>
      <c r="I157" s="163"/>
      <c r="J157" s="163"/>
      <c r="K157" s="163"/>
      <c r="L157" s="163"/>
      <c r="M157" s="163"/>
      <c r="N157" s="163"/>
      <c r="O157" s="163"/>
      <c r="P157" s="163"/>
      <c r="Q157" s="163">
        <v>50</v>
      </c>
      <c r="R157" s="163">
        <v>50</v>
      </c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238"/>
    </row>
    <row r="158" spans="1:55" ht="81.75" customHeight="1">
      <c r="A158" s="309"/>
      <c r="B158" s="310"/>
      <c r="C158" s="310"/>
      <c r="D158" s="236" t="s">
        <v>274</v>
      </c>
      <c r="E158" s="165">
        <f t="shared" si="119"/>
        <v>0</v>
      </c>
      <c r="F158" s="165">
        <f t="shared" si="120"/>
        <v>0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238"/>
    </row>
    <row r="159" spans="1:55" ht="22.5" customHeight="1">
      <c r="A159" s="309"/>
      <c r="B159" s="310"/>
      <c r="C159" s="310"/>
      <c r="D159" s="236" t="s">
        <v>269</v>
      </c>
      <c r="E159" s="165">
        <f t="shared" si="119"/>
        <v>0</v>
      </c>
      <c r="F159" s="165">
        <f t="shared" si="120"/>
        <v>0</v>
      </c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238"/>
    </row>
    <row r="160" spans="1:55" ht="31.5" customHeight="1">
      <c r="A160" s="309"/>
      <c r="B160" s="310"/>
      <c r="C160" s="310"/>
      <c r="D160" s="238" t="s">
        <v>43</v>
      </c>
      <c r="E160" s="165">
        <f t="shared" si="119"/>
        <v>0</v>
      </c>
      <c r="F160" s="165">
        <f t="shared" si="120"/>
        <v>0</v>
      </c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238"/>
    </row>
    <row r="161" spans="1:55" ht="31.5" customHeight="1">
      <c r="A161" s="309" t="s">
        <v>459</v>
      </c>
      <c r="B161" s="310" t="s">
        <v>633</v>
      </c>
      <c r="C161" s="310"/>
      <c r="D161" s="150" t="s">
        <v>41</v>
      </c>
      <c r="E161" s="165">
        <f t="shared" si="119"/>
        <v>2958</v>
      </c>
      <c r="F161" s="165">
        <f t="shared" si="120"/>
        <v>2958</v>
      </c>
      <c r="G161" s="163">
        <f t="shared" ref="G161" si="122">F161*100/E161</f>
        <v>100</v>
      </c>
      <c r="H161" s="163">
        <f>SUM(H162:H164)</f>
        <v>0</v>
      </c>
      <c r="I161" s="163">
        <f t="shared" ref="I161:BA161" si="123">SUM(I162:I164)</f>
        <v>0</v>
      </c>
      <c r="J161" s="163">
        <f t="shared" si="123"/>
        <v>0</v>
      </c>
      <c r="K161" s="163">
        <f t="shared" si="123"/>
        <v>0</v>
      </c>
      <c r="L161" s="163">
        <f t="shared" si="123"/>
        <v>0</v>
      </c>
      <c r="M161" s="163">
        <f t="shared" si="123"/>
        <v>0</v>
      </c>
      <c r="N161" s="163">
        <f t="shared" si="123"/>
        <v>0</v>
      </c>
      <c r="O161" s="163">
        <f t="shared" si="123"/>
        <v>0</v>
      </c>
      <c r="P161" s="163">
        <f t="shared" si="123"/>
        <v>0</v>
      </c>
      <c r="Q161" s="163">
        <f t="shared" si="123"/>
        <v>0</v>
      </c>
      <c r="R161" s="163">
        <f t="shared" si="123"/>
        <v>0</v>
      </c>
      <c r="S161" s="163">
        <f t="shared" si="123"/>
        <v>0</v>
      </c>
      <c r="T161" s="163">
        <f t="shared" si="123"/>
        <v>0</v>
      </c>
      <c r="U161" s="163">
        <f t="shared" si="123"/>
        <v>0</v>
      </c>
      <c r="V161" s="163">
        <f t="shared" si="123"/>
        <v>0</v>
      </c>
      <c r="W161" s="163">
        <f t="shared" si="123"/>
        <v>0</v>
      </c>
      <c r="X161" s="163">
        <f t="shared" si="123"/>
        <v>0</v>
      </c>
      <c r="Y161" s="163">
        <f t="shared" si="123"/>
        <v>0</v>
      </c>
      <c r="Z161" s="163">
        <f t="shared" si="123"/>
        <v>0</v>
      </c>
      <c r="AA161" s="163">
        <f t="shared" si="123"/>
        <v>0</v>
      </c>
      <c r="AB161" s="163">
        <f t="shared" si="123"/>
        <v>0</v>
      </c>
      <c r="AC161" s="163">
        <f t="shared" si="123"/>
        <v>0</v>
      </c>
      <c r="AD161" s="163">
        <f t="shared" si="123"/>
        <v>0</v>
      </c>
      <c r="AE161" s="163">
        <f t="shared" si="123"/>
        <v>0</v>
      </c>
      <c r="AF161" s="163">
        <f t="shared" si="123"/>
        <v>0</v>
      </c>
      <c r="AG161" s="163">
        <f t="shared" si="123"/>
        <v>0</v>
      </c>
      <c r="AH161" s="163">
        <f t="shared" si="123"/>
        <v>0</v>
      </c>
      <c r="AI161" s="163">
        <f t="shared" si="123"/>
        <v>0</v>
      </c>
      <c r="AJ161" s="163">
        <f t="shared" si="123"/>
        <v>0</v>
      </c>
      <c r="AK161" s="163">
        <f t="shared" si="123"/>
        <v>0</v>
      </c>
      <c r="AL161" s="163">
        <f t="shared" si="123"/>
        <v>0</v>
      </c>
      <c r="AM161" s="163">
        <f t="shared" si="123"/>
        <v>0</v>
      </c>
      <c r="AN161" s="163">
        <f t="shared" si="123"/>
        <v>0</v>
      </c>
      <c r="AO161" s="163">
        <f t="shared" si="123"/>
        <v>2069.09</v>
      </c>
      <c r="AP161" s="163">
        <f t="shared" si="123"/>
        <v>2069.09</v>
      </c>
      <c r="AQ161" s="163">
        <f t="shared" si="123"/>
        <v>0</v>
      </c>
      <c r="AR161" s="163">
        <f t="shared" si="123"/>
        <v>0</v>
      </c>
      <c r="AS161" s="163">
        <f t="shared" si="123"/>
        <v>0</v>
      </c>
      <c r="AT161" s="163">
        <f t="shared" si="123"/>
        <v>888.90999999999985</v>
      </c>
      <c r="AU161" s="163">
        <f t="shared" si="123"/>
        <v>888.90999999999985</v>
      </c>
      <c r="AV161" s="163">
        <f t="shared" si="123"/>
        <v>0</v>
      </c>
      <c r="AW161" s="163">
        <f t="shared" si="123"/>
        <v>0</v>
      </c>
      <c r="AX161" s="163">
        <f t="shared" si="123"/>
        <v>0</v>
      </c>
      <c r="AY161" s="163">
        <f t="shared" si="123"/>
        <v>0</v>
      </c>
      <c r="AZ161" s="163">
        <f t="shared" si="123"/>
        <v>0</v>
      </c>
      <c r="BA161" s="163">
        <f t="shared" si="123"/>
        <v>0</v>
      </c>
      <c r="BB161" s="163"/>
      <c r="BC161" s="238"/>
    </row>
    <row r="162" spans="1:55" ht="32.25" customHeight="1">
      <c r="A162" s="309"/>
      <c r="B162" s="310"/>
      <c r="C162" s="310"/>
      <c r="D162" s="148" t="s">
        <v>37</v>
      </c>
      <c r="E162" s="165">
        <f t="shared" si="119"/>
        <v>0</v>
      </c>
      <c r="F162" s="165">
        <f t="shared" si="120"/>
        <v>0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238"/>
    </row>
    <row r="163" spans="1:55" ht="51.75" customHeight="1">
      <c r="A163" s="309"/>
      <c r="B163" s="310"/>
      <c r="C163" s="310"/>
      <c r="D163" s="172" t="s">
        <v>2</v>
      </c>
      <c r="E163" s="165">
        <f t="shared" ref="E163:E169" si="124">H163+K163+N163+Q163+T163+W163+Z163+AE163+AJ163+AO163+AT163+AY163</f>
        <v>0</v>
      </c>
      <c r="F163" s="165">
        <f t="shared" ref="F163:F169" si="125">I163+L163+O163+R163+U163+X163+AA163+AF163+AK163+AP163+AU163+AZ163</f>
        <v>0</v>
      </c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238"/>
    </row>
    <row r="164" spans="1:55" ht="22.5" customHeight="1">
      <c r="A164" s="309"/>
      <c r="B164" s="310"/>
      <c r="C164" s="310"/>
      <c r="D164" s="236" t="s">
        <v>268</v>
      </c>
      <c r="E164" s="165">
        <f t="shared" si="124"/>
        <v>2958</v>
      </c>
      <c r="F164" s="165">
        <f t="shared" si="125"/>
        <v>2958</v>
      </c>
      <c r="G164" s="163">
        <f t="shared" ref="G164" si="126">F164*100/E164</f>
        <v>100</v>
      </c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>
        <v>2069.09</v>
      </c>
      <c r="AP164" s="163">
        <v>2069.09</v>
      </c>
      <c r="AQ164" s="163"/>
      <c r="AR164" s="163"/>
      <c r="AS164" s="163"/>
      <c r="AT164" s="163">
        <f>2958-2069.09</f>
        <v>888.90999999999985</v>
      </c>
      <c r="AU164" s="163">
        <f>2958-2069.09</f>
        <v>888.90999999999985</v>
      </c>
      <c r="AV164" s="163"/>
      <c r="AW164" s="163"/>
      <c r="AX164" s="163"/>
      <c r="AY164" s="163"/>
      <c r="AZ164" s="163"/>
      <c r="BA164" s="163"/>
      <c r="BB164" s="163"/>
      <c r="BC164" s="238"/>
    </row>
    <row r="165" spans="1:55" ht="81.75" customHeight="1">
      <c r="A165" s="309"/>
      <c r="B165" s="310"/>
      <c r="C165" s="310"/>
      <c r="D165" s="236" t="s">
        <v>274</v>
      </c>
      <c r="E165" s="165">
        <f t="shared" si="124"/>
        <v>0</v>
      </c>
      <c r="F165" s="165">
        <f t="shared" si="125"/>
        <v>0</v>
      </c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238"/>
    </row>
    <row r="166" spans="1:55" ht="22.5" customHeight="1">
      <c r="A166" s="309"/>
      <c r="B166" s="310"/>
      <c r="C166" s="310"/>
      <c r="D166" s="236" t="s">
        <v>269</v>
      </c>
      <c r="E166" s="165">
        <f t="shared" si="124"/>
        <v>0</v>
      </c>
      <c r="F166" s="165">
        <f t="shared" si="125"/>
        <v>0</v>
      </c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238"/>
    </row>
    <row r="167" spans="1:55" ht="31.5" customHeight="1">
      <c r="A167" s="309"/>
      <c r="B167" s="310"/>
      <c r="C167" s="310"/>
      <c r="D167" s="238" t="s">
        <v>43</v>
      </c>
      <c r="E167" s="165">
        <f t="shared" si="124"/>
        <v>0</v>
      </c>
      <c r="F167" s="165">
        <f t="shared" si="125"/>
        <v>0</v>
      </c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238"/>
    </row>
    <row r="168" spans="1:55" ht="31.5" customHeight="1">
      <c r="A168" s="309" t="s">
        <v>460</v>
      </c>
      <c r="B168" s="310" t="s">
        <v>634</v>
      </c>
      <c r="C168" s="310"/>
      <c r="D168" s="150" t="s">
        <v>41</v>
      </c>
      <c r="E168" s="165">
        <f t="shared" si="124"/>
        <v>2648</v>
      </c>
      <c r="F168" s="165">
        <f t="shared" si="125"/>
        <v>0</v>
      </c>
      <c r="G168" s="163">
        <f t="shared" ref="G168" si="127">F168*100/E168</f>
        <v>0</v>
      </c>
      <c r="H168" s="163">
        <f>SUM(H169:H171)</f>
        <v>0</v>
      </c>
      <c r="I168" s="163">
        <f t="shared" ref="I168:BA168" si="128">SUM(I169:I171)</f>
        <v>0</v>
      </c>
      <c r="J168" s="163">
        <f t="shared" si="128"/>
        <v>0</v>
      </c>
      <c r="K168" s="163">
        <f t="shared" si="128"/>
        <v>0</v>
      </c>
      <c r="L168" s="163">
        <f t="shared" si="128"/>
        <v>0</v>
      </c>
      <c r="M168" s="163">
        <f t="shared" si="128"/>
        <v>0</v>
      </c>
      <c r="N168" s="163">
        <f t="shared" si="128"/>
        <v>0</v>
      </c>
      <c r="O168" s="163">
        <f t="shared" si="128"/>
        <v>0</v>
      </c>
      <c r="P168" s="163">
        <f t="shared" si="128"/>
        <v>0</v>
      </c>
      <c r="Q168" s="163">
        <f t="shared" si="128"/>
        <v>0</v>
      </c>
      <c r="R168" s="163">
        <f t="shared" si="128"/>
        <v>0</v>
      </c>
      <c r="S168" s="163">
        <f t="shared" si="128"/>
        <v>0</v>
      </c>
      <c r="T168" s="163">
        <f t="shared" si="128"/>
        <v>0</v>
      </c>
      <c r="U168" s="163">
        <f t="shared" si="128"/>
        <v>0</v>
      </c>
      <c r="V168" s="163">
        <f t="shared" si="128"/>
        <v>0</v>
      </c>
      <c r="W168" s="163">
        <f t="shared" si="128"/>
        <v>0</v>
      </c>
      <c r="X168" s="163">
        <f t="shared" si="128"/>
        <v>0</v>
      </c>
      <c r="Y168" s="163">
        <f t="shared" si="128"/>
        <v>0</v>
      </c>
      <c r="Z168" s="163">
        <f t="shared" si="128"/>
        <v>0</v>
      </c>
      <c r="AA168" s="163">
        <f t="shared" si="128"/>
        <v>0</v>
      </c>
      <c r="AB168" s="163">
        <f t="shared" si="128"/>
        <v>0</v>
      </c>
      <c r="AC168" s="163">
        <f t="shared" si="128"/>
        <v>0</v>
      </c>
      <c r="AD168" s="163">
        <f t="shared" si="128"/>
        <v>0</v>
      </c>
      <c r="AE168" s="163">
        <f t="shared" si="128"/>
        <v>0</v>
      </c>
      <c r="AF168" s="163">
        <f t="shared" si="128"/>
        <v>0</v>
      </c>
      <c r="AG168" s="163">
        <f t="shared" si="128"/>
        <v>0</v>
      </c>
      <c r="AH168" s="163">
        <f t="shared" si="128"/>
        <v>0</v>
      </c>
      <c r="AI168" s="163">
        <f t="shared" si="128"/>
        <v>0</v>
      </c>
      <c r="AJ168" s="163">
        <f t="shared" si="128"/>
        <v>0</v>
      </c>
      <c r="AK168" s="163">
        <f t="shared" si="128"/>
        <v>0</v>
      </c>
      <c r="AL168" s="163">
        <f t="shared" si="128"/>
        <v>0</v>
      </c>
      <c r="AM168" s="163">
        <f t="shared" si="128"/>
        <v>0</v>
      </c>
      <c r="AN168" s="163">
        <f t="shared" si="128"/>
        <v>0</v>
      </c>
      <c r="AO168" s="163">
        <f t="shared" si="128"/>
        <v>0</v>
      </c>
      <c r="AP168" s="163">
        <f t="shared" si="128"/>
        <v>0</v>
      </c>
      <c r="AQ168" s="163">
        <f t="shared" si="128"/>
        <v>0</v>
      </c>
      <c r="AR168" s="163">
        <f t="shared" si="128"/>
        <v>0</v>
      </c>
      <c r="AS168" s="163">
        <f t="shared" si="128"/>
        <v>0</v>
      </c>
      <c r="AT168" s="163">
        <f t="shared" si="128"/>
        <v>2648</v>
      </c>
      <c r="AU168" s="163">
        <f t="shared" si="128"/>
        <v>0</v>
      </c>
      <c r="AV168" s="163">
        <f t="shared" si="128"/>
        <v>0</v>
      </c>
      <c r="AW168" s="163">
        <f t="shared" si="128"/>
        <v>0</v>
      </c>
      <c r="AX168" s="163">
        <f t="shared" si="128"/>
        <v>0</v>
      </c>
      <c r="AY168" s="163">
        <f t="shared" si="128"/>
        <v>0</v>
      </c>
      <c r="AZ168" s="163">
        <f t="shared" si="128"/>
        <v>0</v>
      </c>
      <c r="BA168" s="163">
        <f t="shared" si="128"/>
        <v>0</v>
      </c>
      <c r="BB168" s="163"/>
      <c r="BC168" s="238"/>
    </row>
    <row r="169" spans="1:55" ht="32.25" customHeight="1">
      <c r="A169" s="309"/>
      <c r="B169" s="310"/>
      <c r="C169" s="310"/>
      <c r="D169" s="148" t="s">
        <v>37</v>
      </c>
      <c r="E169" s="165">
        <f t="shared" si="124"/>
        <v>0</v>
      </c>
      <c r="F169" s="165">
        <f t="shared" si="125"/>
        <v>0</v>
      </c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238"/>
    </row>
    <row r="170" spans="1:55" ht="51.75" customHeight="1">
      <c r="A170" s="309"/>
      <c r="B170" s="310"/>
      <c r="C170" s="310"/>
      <c r="D170" s="172" t="s">
        <v>2</v>
      </c>
      <c r="E170" s="165">
        <f t="shared" ref="E170:E176" si="129">H170+K170+N170+Q170+T170+W170+Z170+AE170+AJ170+AO170+AT170+AY170</f>
        <v>0</v>
      </c>
      <c r="F170" s="165">
        <f t="shared" ref="F170:F176" si="130">I170+L170+O170+R170+U170+X170+AA170+AF170+AK170+AP170+AU170+AZ170</f>
        <v>0</v>
      </c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238"/>
    </row>
    <row r="171" spans="1:55" ht="22.5" customHeight="1">
      <c r="A171" s="309"/>
      <c r="B171" s="310"/>
      <c r="C171" s="310"/>
      <c r="D171" s="236" t="s">
        <v>268</v>
      </c>
      <c r="E171" s="165">
        <f t="shared" si="129"/>
        <v>2648</v>
      </c>
      <c r="F171" s="165">
        <f t="shared" si="130"/>
        <v>0</v>
      </c>
      <c r="G171" s="163">
        <f t="shared" ref="G171" si="131">F171*100/E171</f>
        <v>0</v>
      </c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>
        <v>2648</v>
      </c>
      <c r="AU171" s="163"/>
      <c r="AV171" s="163"/>
      <c r="AW171" s="163"/>
      <c r="AX171" s="163"/>
      <c r="AY171" s="163"/>
      <c r="AZ171" s="163"/>
      <c r="BA171" s="163"/>
      <c r="BB171" s="163"/>
      <c r="BC171" s="238"/>
    </row>
    <row r="172" spans="1:55" ht="81.75" customHeight="1">
      <c r="A172" s="309"/>
      <c r="B172" s="310"/>
      <c r="C172" s="310"/>
      <c r="D172" s="236" t="s">
        <v>274</v>
      </c>
      <c r="E172" s="165">
        <f t="shared" si="129"/>
        <v>0</v>
      </c>
      <c r="F172" s="165">
        <f t="shared" si="130"/>
        <v>0</v>
      </c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238"/>
    </row>
    <row r="173" spans="1:55" ht="22.5" customHeight="1">
      <c r="A173" s="309"/>
      <c r="B173" s="310"/>
      <c r="C173" s="310"/>
      <c r="D173" s="236" t="s">
        <v>269</v>
      </c>
      <c r="E173" s="165">
        <f t="shared" si="129"/>
        <v>0</v>
      </c>
      <c r="F173" s="165">
        <f t="shared" si="130"/>
        <v>0</v>
      </c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238"/>
    </row>
    <row r="174" spans="1:55" ht="31.5" customHeight="1">
      <c r="A174" s="309"/>
      <c r="B174" s="310"/>
      <c r="C174" s="310"/>
      <c r="D174" s="238" t="s">
        <v>43</v>
      </c>
      <c r="E174" s="165">
        <f t="shared" si="129"/>
        <v>0</v>
      </c>
      <c r="F174" s="165">
        <f t="shared" si="130"/>
        <v>0</v>
      </c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238"/>
    </row>
    <row r="175" spans="1:55" ht="31.5" customHeight="1">
      <c r="A175" s="309" t="s">
        <v>673</v>
      </c>
      <c r="B175" s="310" t="s">
        <v>676</v>
      </c>
      <c r="C175" s="310"/>
      <c r="D175" s="150" t="s">
        <v>41</v>
      </c>
      <c r="E175" s="165">
        <f t="shared" si="129"/>
        <v>0</v>
      </c>
      <c r="F175" s="165">
        <f t="shared" si="130"/>
        <v>0</v>
      </c>
      <c r="G175" s="163" t="e">
        <f t="shared" ref="G175" si="132">F175*100/E175</f>
        <v>#DIV/0!</v>
      </c>
      <c r="H175" s="163">
        <f>SUM(H176:H178)</f>
        <v>0</v>
      </c>
      <c r="I175" s="163">
        <f t="shared" ref="I175:BA175" si="133">SUM(I176:I178)</f>
        <v>0</v>
      </c>
      <c r="J175" s="163">
        <f t="shared" si="133"/>
        <v>0</v>
      </c>
      <c r="K175" s="163">
        <f t="shared" si="133"/>
        <v>0</v>
      </c>
      <c r="L175" s="163">
        <f t="shared" si="133"/>
        <v>0</v>
      </c>
      <c r="M175" s="163">
        <f t="shared" si="133"/>
        <v>0</v>
      </c>
      <c r="N175" s="163">
        <f t="shared" si="133"/>
        <v>0</v>
      </c>
      <c r="O175" s="163">
        <f t="shared" si="133"/>
        <v>0</v>
      </c>
      <c r="P175" s="163">
        <f t="shared" si="133"/>
        <v>0</v>
      </c>
      <c r="Q175" s="163">
        <f t="shared" si="133"/>
        <v>0</v>
      </c>
      <c r="R175" s="163">
        <f t="shared" si="133"/>
        <v>0</v>
      </c>
      <c r="S175" s="163">
        <f t="shared" si="133"/>
        <v>0</v>
      </c>
      <c r="T175" s="163">
        <f t="shared" si="133"/>
        <v>0</v>
      </c>
      <c r="U175" s="163">
        <f t="shared" si="133"/>
        <v>0</v>
      </c>
      <c r="V175" s="163">
        <f t="shared" si="133"/>
        <v>0</v>
      </c>
      <c r="W175" s="163">
        <f t="shared" si="133"/>
        <v>0</v>
      </c>
      <c r="X175" s="163">
        <f t="shared" si="133"/>
        <v>0</v>
      </c>
      <c r="Y175" s="163">
        <f t="shared" si="133"/>
        <v>0</v>
      </c>
      <c r="Z175" s="163">
        <f t="shared" si="133"/>
        <v>0</v>
      </c>
      <c r="AA175" s="163">
        <f t="shared" si="133"/>
        <v>0</v>
      </c>
      <c r="AB175" s="163">
        <f t="shared" si="133"/>
        <v>0</v>
      </c>
      <c r="AC175" s="163">
        <f t="shared" si="133"/>
        <v>0</v>
      </c>
      <c r="AD175" s="163">
        <f t="shared" si="133"/>
        <v>0</v>
      </c>
      <c r="AE175" s="163">
        <f t="shared" si="133"/>
        <v>0</v>
      </c>
      <c r="AF175" s="163">
        <f t="shared" si="133"/>
        <v>0</v>
      </c>
      <c r="AG175" s="163">
        <f t="shared" si="133"/>
        <v>0</v>
      </c>
      <c r="AH175" s="163">
        <f t="shared" si="133"/>
        <v>0</v>
      </c>
      <c r="AI175" s="163">
        <f t="shared" si="133"/>
        <v>0</v>
      </c>
      <c r="AJ175" s="163">
        <f t="shared" si="133"/>
        <v>0</v>
      </c>
      <c r="AK175" s="163">
        <f t="shared" si="133"/>
        <v>0</v>
      </c>
      <c r="AL175" s="163">
        <f t="shared" si="133"/>
        <v>0</v>
      </c>
      <c r="AM175" s="163">
        <f t="shared" si="133"/>
        <v>0</v>
      </c>
      <c r="AN175" s="163">
        <f t="shared" si="133"/>
        <v>0</v>
      </c>
      <c r="AO175" s="163">
        <f t="shared" si="133"/>
        <v>0</v>
      </c>
      <c r="AP175" s="163">
        <f t="shared" si="133"/>
        <v>0</v>
      </c>
      <c r="AQ175" s="163">
        <f t="shared" si="133"/>
        <v>0</v>
      </c>
      <c r="AR175" s="163">
        <f t="shared" si="133"/>
        <v>0</v>
      </c>
      <c r="AS175" s="163">
        <f t="shared" si="133"/>
        <v>0</v>
      </c>
      <c r="AT175" s="163">
        <f t="shared" si="133"/>
        <v>0</v>
      </c>
      <c r="AU175" s="163">
        <f t="shared" si="133"/>
        <v>0</v>
      </c>
      <c r="AV175" s="163">
        <f t="shared" si="133"/>
        <v>0</v>
      </c>
      <c r="AW175" s="163">
        <f t="shared" si="133"/>
        <v>0</v>
      </c>
      <c r="AX175" s="163">
        <f t="shared" si="133"/>
        <v>0</v>
      </c>
      <c r="AY175" s="163">
        <f t="shared" si="133"/>
        <v>0</v>
      </c>
      <c r="AZ175" s="163">
        <f t="shared" si="133"/>
        <v>0</v>
      </c>
      <c r="BA175" s="163">
        <f t="shared" si="133"/>
        <v>0</v>
      </c>
      <c r="BB175" s="163"/>
      <c r="BC175" s="249"/>
    </row>
    <row r="176" spans="1:55" ht="32.25" customHeight="1">
      <c r="A176" s="309"/>
      <c r="B176" s="310"/>
      <c r="C176" s="310"/>
      <c r="D176" s="148" t="s">
        <v>37</v>
      </c>
      <c r="E176" s="165">
        <f t="shared" si="129"/>
        <v>0</v>
      </c>
      <c r="F176" s="165">
        <f t="shared" si="130"/>
        <v>0</v>
      </c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249"/>
    </row>
    <row r="177" spans="1:55" ht="51.75" customHeight="1">
      <c r="A177" s="309"/>
      <c r="B177" s="310"/>
      <c r="C177" s="310"/>
      <c r="D177" s="172" t="s">
        <v>2</v>
      </c>
      <c r="E177" s="165">
        <f t="shared" ref="E177:E183" si="134">H177+K177+N177+Q177+T177+W177+Z177+AE177+AJ177+AO177+AT177+AY177</f>
        <v>0</v>
      </c>
      <c r="F177" s="165">
        <f t="shared" ref="F177:F183" si="135">I177+L177+O177+R177+U177+X177+AA177+AF177+AK177+AP177+AU177+AZ177</f>
        <v>0</v>
      </c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249"/>
    </row>
    <row r="178" spans="1:55" ht="22.5" customHeight="1">
      <c r="A178" s="309"/>
      <c r="B178" s="310"/>
      <c r="C178" s="310"/>
      <c r="D178" s="248" t="s">
        <v>268</v>
      </c>
      <c r="E178" s="165">
        <f t="shared" si="134"/>
        <v>0</v>
      </c>
      <c r="F178" s="165">
        <f t="shared" si="135"/>
        <v>0</v>
      </c>
      <c r="G178" s="163" t="e">
        <f t="shared" ref="G178" si="136">F178*100/E178</f>
        <v>#DIV/0!</v>
      </c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>
        <f>2600-2600</f>
        <v>0</v>
      </c>
      <c r="AZ178" s="163"/>
      <c r="BA178" s="163"/>
      <c r="BB178" s="163"/>
      <c r="BC178" s="249"/>
    </row>
    <row r="179" spans="1:55" ht="81.75" customHeight="1">
      <c r="A179" s="309"/>
      <c r="B179" s="310"/>
      <c r="C179" s="310"/>
      <c r="D179" s="248" t="s">
        <v>274</v>
      </c>
      <c r="E179" s="165">
        <f t="shared" si="134"/>
        <v>0</v>
      </c>
      <c r="F179" s="165">
        <f t="shared" si="135"/>
        <v>0</v>
      </c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249"/>
    </row>
    <row r="180" spans="1:55" ht="22.5" customHeight="1">
      <c r="A180" s="309"/>
      <c r="B180" s="310"/>
      <c r="C180" s="310"/>
      <c r="D180" s="248" t="s">
        <v>269</v>
      </c>
      <c r="E180" s="165">
        <f t="shared" si="134"/>
        <v>0</v>
      </c>
      <c r="F180" s="165">
        <f t="shared" si="135"/>
        <v>0</v>
      </c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249"/>
    </row>
    <row r="181" spans="1:55" ht="31.5" customHeight="1">
      <c r="A181" s="309"/>
      <c r="B181" s="310"/>
      <c r="C181" s="310"/>
      <c r="D181" s="249" t="s">
        <v>43</v>
      </c>
      <c r="E181" s="165">
        <f t="shared" si="134"/>
        <v>0</v>
      </c>
      <c r="F181" s="165">
        <f t="shared" si="135"/>
        <v>0</v>
      </c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249"/>
    </row>
    <row r="182" spans="1:55" ht="31.5" customHeight="1">
      <c r="A182" s="309" t="s">
        <v>674</v>
      </c>
      <c r="B182" s="310" t="s">
        <v>675</v>
      </c>
      <c r="C182" s="310"/>
      <c r="D182" s="150" t="s">
        <v>41</v>
      </c>
      <c r="E182" s="165">
        <f t="shared" si="134"/>
        <v>3158.7710000000002</v>
      </c>
      <c r="F182" s="165">
        <f t="shared" si="135"/>
        <v>3001.59852</v>
      </c>
      <c r="G182" s="163">
        <f t="shared" ref="G182" si="137">F182*100/E182</f>
        <v>95.024252153764863</v>
      </c>
      <c r="H182" s="163">
        <f>SUM(H183:H185)</f>
        <v>0</v>
      </c>
      <c r="I182" s="163">
        <f t="shared" ref="I182:BA182" si="138">SUM(I183:I185)</f>
        <v>0</v>
      </c>
      <c r="J182" s="163">
        <f t="shared" si="138"/>
        <v>0</v>
      </c>
      <c r="K182" s="163">
        <f t="shared" si="138"/>
        <v>0</v>
      </c>
      <c r="L182" s="163">
        <f t="shared" si="138"/>
        <v>0</v>
      </c>
      <c r="M182" s="163">
        <f t="shared" si="138"/>
        <v>0</v>
      </c>
      <c r="N182" s="163">
        <f t="shared" si="138"/>
        <v>0</v>
      </c>
      <c r="O182" s="163">
        <f t="shared" si="138"/>
        <v>0</v>
      </c>
      <c r="P182" s="163">
        <f t="shared" si="138"/>
        <v>0</v>
      </c>
      <c r="Q182" s="163">
        <f t="shared" si="138"/>
        <v>0</v>
      </c>
      <c r="R182" s="163">
        <f t="shared" si="138"/>
        <v>0</v>
      </c>
      <c r="S182" s="163">
        <f t="shared" si="138"/>
        <v>0</v>
      </c>
      <c r="T182" s="163">
        <f t="shared" si="138"/>
        <v>0</v>
      </c>
      <c r="U182" s="163">
        <f t="shared" si="138"/>
        <v>0</v>
      </c>
      <c r="V182" s="163">
        <f t="shared" si="138"/>
        <v>0</v>
      </c>
      <c r="W182" s="163">
        <f t="shared" si="138"/>
        <v>0</v>
      </c>
      <c r="X182" s="163">
        <f t="shared" si="138"/>
        <v>0</v>
      </c>
      <c r="Y182" s="163">
        <f t="shared" si="138"/>
        <v>0</v>
      </c>
      <c r="Z182" s="163">
        <f t="shared" si="138"/>
        <v>0</v>
      </c>
      <c r="AA182" s="163">
        <f t="shared" si="138"/>
        <v>0</v>
      </c>
      <c r="AB182" s="163">
        <f t="shared" si="138"/>
        <v>0</v>
      </c>
      <c r="AC182" s="163">
        <f t="shared" si="138"/>
        <v>0</v>
      </c>
      <c r="AD182" s="163">
        <f t="shared" si="138"/>
        <v>0</v>
      </c>
      <c r="AE182" s="163">
        <f t="shared" si="138"/>
        <v>0</v>
      </c>
      <c r="AF182" s="163">
        <f t="shared" si="138"/>
        <v>0</v>
      </c>
      <c r="AG182" s="163">
        <f t="shared" si="138"/>
        <v>0</v>
      </c>
      <c r="AH182" s="163">
        <f t="shared" si="138"/>
        <v>0</v>
      </c>
      <c r="AI182" s="163">
        <f t="shared" si="138"/>
        <v>0</v>
      </c>
      <c r="AJ182" s="163">
        <f t="shared" si="138"/>
        <v>0</v>
      </c>
      <c r="AK182" s="163">
        <f t="shared" si="138"/>
        <v>0</v>
      </c>
      <c r="AL182" s="163">
        <f t="shared" si="138"/>
        <v>0</v>
      </c>
      <c r="AM182" s="163">
        <f t="shared" si="138"/>
        <v>0</v>
      </c>
      <c r="AN182" s="163">
        <f t="shared" si="138"/>
        <v>0</v>
      </c>
      <c r="AO182" s="163">
        <f t="shared" si="138"/>
        <v>0</v>
      </c>
      <c r="AP182" s="163">
        <f t="shared" si="138"/>
        <v>0</v>
      </c>
      <c r="AQ182" s="163">
        <f t="shared" si="138"/>
        <v>0</v>
      </c>
      <c r="AR182" s="163">
        <f t="shared" si="138"/>
        <v>0</v>
      </c>
      <c r="AS182" s="163">
        <f t="shared" si="138"/>
        <v>0</v>
      </c>
      <c r="AT182" s="163">
        <f t="shared" si="138"/>
        <v>3001.59852</v>
      </c>
      <c r="AU182" s="163">
        <f t="shared" si="138"/>
        <v>3001.59852</v>
      </c>
      <c r="AV182" s="163">
        <f t="shared" si="138"/>
        <v>0</v>
      </c>
      <c r="AW182" s="163">
        <f t="shared" si="138"/>
        <v>0</v>
      </c>
      <c r="AX182" s="163">
        <f t="shared" si="138"/>
        <v>0</v>
      </c>
      <c r="AY182" s="163">
        <f t="shared" si="138"/>
        <v>157.17248000000001</v>
      </c>
      <c r="AZ182" s="163">
        <f t="shared" si="138"/>
        <v>0</v>
      </c>
      <c r="BA182" s="163">
        <f t="shared" si="138"/>
        <v>0</v>
      </c>
      <c r="BB182" s="163"/>
      <c r="BC182" s="249"/>
    </row>
    <row r="183" spans="1:55" ht="32.25" customHeight="1">
      <c r="A183" s="309"/>
      <c r="B183" s="310"/>
      <c r="C183" s="310"/>
      <c r="D183" s="148" t="s">
        <v>37</v>
      </c>
      <c r="E183" s="165">
        <f t="shared" si="134"/>
        <v>0</v>
      </c>
      <c r="F183" s="165">
        <f t="shared" si="135"/>
        <v>0</v>
      </c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249"/>
    </row>
    <row r="184" spans="1:55" ht="51.75" customHeight="1">
      <c r="A184" s="309"/>
      <c r="B184" s="310"/>
      <c r="C184" s="310"/>
      <c r="D184" s="172" t="s">
        <v>2</v>
      </c>
      <c r="E184" s="165">
        <f t="shared" ref="E184:E190" si="139">H184+K184+N184+Q184+T184+W184+Z184+AE184+AJ184+AO184+AT184+AY184</f>
        <v>0</v>
      </c>
      <c r="F184" s="165">
        <f t="shared" ref="F184:F190" si="140">I184+L184+O184+R184+U184+X184+AA184+AF184+AK184+AP184+AU184+AZ184</f>
        <v>0</v>
      </c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249"/>
    </row>
    <row r="185" spans="1:55" ht="22.5" customHeight="1">
      <c r="A185" s="309"/>
      <c r="B185" s="310"/>
      <c r="C185" s="310"/>
      <c r="D185" s="248" t="s">
        <v>268</v>
      </c>
      <c r="E185" s="165">
        <f t="shared" si="139"/>
        <v>3158.7710000000002</v>
      </c>
      <c r="F185" s="165">
        <f t="shared" si="140"/>
        <v>3001.59852</v>
      </c>
      <c r="G185" s="163">
        <f t="shared" ref="G185" si="141">F185*100/E185</f>
        <v>95.024252153764863</v>
      </c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>
        <v>3001.59852</v>
      </c>
      <c r="AU185" s="163">
        <v>3001.59852</v>
      </c>
      <c r="AV185" s="163"/>
      <c r="AW185" s="163"/>
      <c r="AX185" s="163"/>
      <c r="AY185" s="163">
        <v>157.17248000000001</v>
      </c>
      <c r="AZ185" s="163"/>
      <c r="BA185" s="163"/>
      <c r="BB185" s="163"/>
      <c r="BC185" s="249"/>
    </row>
    <row r="186" spans="1:55" ht="81.75" customHeight="1">
      <c r="A186" s="309"/>
      <c r="B186" s="310"/>
      <c r="C186" s="310"/>
      <c r="D186" s="248" t="s">
        <v>274</v>
      </c>
      <c r="E186" s="165">
        <f t="shared" si="139"/>
        <v>0</v>
      </c>
      <c r="F186" s="165">
        <f t="shared" si="140"/>
        <v>0</v>
      </c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249"/>
    </row>
    <row r="187" spans="1:55" ht="22.5" customHeight="1">
      <c r="A187" s="309"/>
      <c r="B187" s="310"/>
      <c r="C187" s="310"/>
      <c r="D187" s="248" t="s">
        <v>269</v>
      </c>
      <c r="E187" s="165">
        <f t="shared" si="139"/>
        <v>0</v>
      </c>
      <c r="F187" s="165">
        <f t="shared" si="140"/>
        <v>0</v>
      </c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249"/>
    </row>
    <row r="188" spans="1:55" ht="31.5" customHeight="1">
      <c r="A188" s="309"/>
      <c r="B188" s="310"/>
      <c r="C188" s="310"/>
      <c r="D188" s="249" t="s">
        <v>43</v>
      </c>
      <c r="E188" s="165">
        <f t="shared" si="139"/>
        <v>0</v>
      </c>
      <c r="F188" s="165">
        <f t="shared" si="140"/>
        <v>0</v>
      </c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249"/>
    </row>
    <row r="189" spans="1:55" ht="31.5" customHeight="1">
      <c r="A189" s="309" t="s">
        <v>677</v>
      </c>
      <c r="B189" s="310" t="s">
        <v>678</v>
      </c>
      <c r="C189" s="310"/>
      <c r="D189" s="150" t="s">
        <v>41</v>
      </c>
      <c r="E189" s="165">
        <f t="shared" si="139"/>
        <v>3879.96</v>
      </c>
      <c r="F189" s="165">
        <f t="shared" si="140"/>
        <v>0</v>
      </c>
      <c r="G189" s="163">
        <f t="shared" ref="G189" si="142">F189*100/E189</f>
        <v>0</v>
      </c>
      <c r="H189" s="163">
        <f>SUM(H190:H192)</f>
        <v>0</v>
      </c>
      <c r="I189" s="163">
        <f t="shared" ref="I189:BA189" si="143">SUM(I190:I192)</f>
        <v>0</v>
      </c>
      <c r="J189" s="163">
        <f t="shared" si="143"/>
        <v>0</v>
      </c>
      <c r="K189" s="163">
        <f t="shared" si="143"/>
        <v>0</v>
      </c>
      <c r="L189" s="163">
        <f t="shared" si="143"/>
        <v>0</v>
      </c>
      <c r="M189" s="163">
        <f t="shared" si="143"/>
        <v>0</v>
      </c>
      <c r="N189" s="163">
        <f t="shared" si="143"/>
        <v>0</v>
      </c>
      <c r="O189" s="163">
        <f t="shared" si="143"/>
        <v>0</v>
      </c>
      <c r="P189" s="163">
        <f t="shared" si="143"/>
        <v>0</v>
      </c>
      <c r="Q189" s="163">
        <f t="shared" si="143"/>
        <v>0</v>
      </c>
      <c r="R189" s="163">
        <f t="shared" si="143"/>
        <v>0</v>
      </c>
      <c r="S189" s="163">
        <f t="shared" si="143"/>
        <v>0</v>
      </c>
      <c r="T189" s="163">
        <f t="shared" si="143"/>
        <v>0</v>
      </c>
      <c r="U189" s="163">
        <f t="shared" si="143"/>
        <v>0</v>
      </c>
      <c r="V189" s="163">
        <f t="shared" si="143"/>
        <v>0</v>
      </c>
      <c r="W189" s="163">
        <f t="shared" si="143"/>
        <v>0</v>
      </c>
      <c r="X189" s="163">
        <f t="shared" si="143"/>
        <v>0</v>
      </c>
      <c r="Y189" s="163">
        <f t="shared" si="143"/>
        <v>0</v>
      </c>
      <c r="Z189" s="163">
        <f t="shared" si="143"/>
        <v>0</v>
      </c>
      <c r="AA189" s="163">
        <f t="shared" si="143"/>
        <v>0</v>
      </c>
      <c r="AB189" s="163">
        <f t="shared" si="143"/>
        <v>0</v>
      </c>
      <c r="AC189" s="163">
        <f t="shared" si="143"/>
        <v>0</v>
      </c>
      <c r="AD189" s="163">
        <f t="shared" si="143"/>
        <v>0</v>
      </c>
      <c r="AE189" s="163">
        <f t="shared" si="143"/>
        <v>0</v>
      </c>
      <c r="AF189" s="163">
        <f t="shared" si="143"/>
        <v>0</v>
      </c>
      <c r="AG189" s="163">
        <f t="shared" si="143"/>
        <v>0</v>
      </c>
      <c r="AH189" s="163">
        <f t="shared" si="143"/>
        <v>0</v>
      </c>
      <c r="AI189" s="163">
        <f t="shared" si="143"/>
        <v>0</v>
      </c>
      <c r="AJ189" s="163">
        <f t="shared" si="143"/>
        <v>0</v>
      </c>
      <c r="AK189" s="163">
        <f t="shared" si="143"/>
        <v>0</v>
      </c>
      <c r="AL189" s="163">
        <f t="shared" si="143"/>
        <v>0</v>
      </c>
      <c r="AM189" s="163">
        <f t="shared" si="143"/>
        <v>0</v>
      </c>
      <c r="AN189" s="163">
        <f t="shared" si="143"/>
        <v>0</v>
      </c>
      <c r="AO189" s="163">
        <f t="shared" si="143"/>
        <v>0</v>
      </c>
      <c r="AP189" s="163">
        <f t="shared" si="143"/>
        <v>0</v>
      </c>
      <c r="AQ189" s="163">
        <f t="shared" si="143"/>
        <v>0</v>
      </c>
      <c r="AR189" s="163">
        <f t="shared" si="143"/>
        <v>0</v>
      </c>
      <c r="AS189" s="163">
        <f t="shared" si="143"/>
        <v>0</v>
      </c>
      <c r="AT189" s="163">
        <f t="shared" si="143"/>
        <v>0</v>
      </c>
      <c r="AU189" s="163">
        <f t="shared" si="143"/>
        <v>0</v>
      </c>
      <c r="AV189" s="163">
        <f t="shared" si="143"/>
        <v>0</v>
      </c>
      <c r="AW189" s="163">
        <f t="shared" si="143"/>
        <v>0</v>
      </c>
      <c r="AX189" s="163">
        <f t="shared" si="143"/>
        <v>0</v>
      </c>
      <c r="AY189" s="163">
        <f t="shared" si="143"/>
        <v>3879.96</v>
      </c>
      <c r="AZ189" s="163">
        <f t="shared" si="143"/>
        <v>0</v>
      </c>
      <c r="BA189" s="163">
        <f t="shared" si="143"/>
        <v>0</v>
      </c>
      <c r="BB189" s="163"/>
      <c r="BC189" s="249"/>
    </row>
    <row r="190" spans="1:55" ht="32.25" customHeight="1">
      <c r="A190" s="309"/>
      <c r="B190" s="310"/>
      <c r="C190" s="310"/>
      <c r="D190" s="148" t="s">
        <v>37</v>
      </c>
      <c r="E190" s="165">
        <f t="shared" si="139"/>
        <v>0</v>
      </c>
      <c r="F190" s="165">
        <f t="shared" si="140"/>
        <v>0</v>
      </c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249"/>
    </row>
    <row r="191" spans="1:55" ht="51.75" customHeight="1">
      <c r="A191" s="309"/>
      <c r="B191" s="310"/>
      <c r="C191" s="310"/>
      <c r="D191" s="172" t="s">
        <v>2</v>
      </c>
      <c r="E191" s="165">
        <f t="shared" ref="E191:E197" si="144">H191+K191+N191+Q191+T191+W191+Z191+AE191+AJ191+AO191+AT191+AY191</f>
        <v>0</v>
      </c>
      <c r="F191" s="165">
        <f t="shared" ref="F191:F197" si="145">I191+L191+O191+R191+U191+X191+AA191+AF191+AK191+AP191+AU191+AZ191</f>
        <v>0</v>
      </c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249"/>
    </row>
    <row r="192" spans="1:55" ht="22.5" customHeight="1">
      <c r="A192" s="309"/>
      <c r="B192" s="310"/>
      <c r="C192" s="310"/>
      <c r="D192" s="248" t="s">
        <v>268</v>
      </c>
      <c r="E192" s="165">
        <f t="shared" si="144"/>
        <v>3879.96</v>
      </c>
      <c r="F192" s="165">
        <f t="shared" si="145"/>
        <v>0</v>
      </c>
      <c r="G192" s="163">
        <f t="shared" ref="G192" si="146">F192*100/E192</f>
        <v>0</v>
      </c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>
        <v>3879.96</v>
      </c>
      <c r="AZ192" s="163"/>
      <c r="BA192" s="163"/>
      <c r="BB192" s="163"/>
      <c r="BC192" s="249"/>
    </row>
    <row r="193" spans="1:55" ht="81.75" customHeight="1">
      <c r="A193" s="309"/>
      <c r="B193" s="310"/>
      <c r="C193" s="310"/>
      <c r="D193" s="248" t="s">
        <v>274</v>
      </c>
      <c r="E193" s="165">
        <f t="shared" si="144"/>
        <v>0</v>
      </c>
      <c r="F193" s="165">
        <f t="shared" si="145"/>
        <v>0</v>
      </c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249"/>
    </row>
    <row r="194" spans="1:55" ht="22.5" customHeight="1">
      <c r="A194" s="309"/>
      <c r="B194" s="310"/>
      <c r="C194" s="310"/>
      <c r="D194" s="248" t="s">
        <v>269</v>
      </c>
      <c r="E194" s="165">
        <f t="shared" si="144"/>
        <v>0</v>
      </c>
      <c r="F194" s="165">
        <f t="shared" si="145"/>
        <v>0</v>
      </c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249"/>
    </row>
    <row r="195" spans="1:55" ht="31.5" customHeight="1">
      <c r="A195" s="309"/>
      <c r="B195" s="310"/>
      <c r="C195" s="310"/>
      <c r="D195" s="249" t="s">
        <v>43</v>
      </c>
      <c r="E195" s="165">
        <f t="shared" si="144"/>
        <v>0</v>
      </c>
      <c r="F195" s="165">
        <f t="shared" si="145"/>
        <v>0</v>
      </c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249"/>
    </row>
    <row r="196" spans="1:55" ht="31.5" customHeight="1">
      <c r="A196" s="309" t="s">
        <v>679</v>
      </c>
      <c r="B196" s="310" t="s">
        <v>682</v>
      </c>
      <c r="C196" s="310"/>
      <c r="D196" s="150" t="s">
        <v>41</v>
      </c>
      <c r="E196" s="165">
        <f t="shared" si="144"/>
        <v>2527.2840000000001</v>
      </c>
      <c r="F196" s="165">
        <f t="shared" si="145"/>
        <v>2054</v>
      </c>
      <c r="G196" s="163">
        <f t="shared" ref="G196" si="147">F196*100/E196</f>
        <v>81.273018782218372</v>
      </c>
      <c r="H196" s="163">
        <f>SUM(H197:H199)</f>
        <v>0</v>
      </c>
      <c r="I196" s="163">
        <f t="shared" ref="I196:BA196" si="148">SUM(I197:I199)</f>
        <v>0</v>
      </c>
      <c r="J196" s="163">
        <f t="shared" si="148"/>
        <v>0</v>
      </c>
      <c r="K196" s="163">
        <f t="shared" si="148"/>
        <v>0</v>
      </c>
      <c r="L196" s="163">
        <f t="shared" si="148"/>
        <v>0</v>
      </c>
      <c r="M196" s="163">
        <f t="shared" si="148"/>
        <v>0</v>
      </c>
      <c r="N196" s="163">
        <f t="shared" si="148"/>
        <v>0</v>
      </c>
      <c r="O196" s="163">
        <f t="shared" si="148"/>
        <v>0</v>
      </c>
      <c r="P196" s="163">
        <f t="shared" si="148"/>
        <v>0</v>
      </c>
      <c r="Q196" s="163">
        <f t="shared" si="148"/>
        <v>0</v>
      </c>
      <c r="R196" s="163">
        <f t="shared" si="148"/>
        <v>0</v>
      </c>
      <c r="S196" s="163">
        <f t="shared" si="148"/>
        <v>0</v>
      </c>
      <c r="T196" s="163">
        <f t="shared" si="148"/>
        <v>0</v>
      </c>
      <c r="U196" s="163">
        <f t="shared" si="148"/>
        <v>0</v>
      </c>
      <c r="V196" s="163">
        <f t="shared" si="148"/>
        <v>0</v>
      </c>
      <c r="W196" s="163">
        <f t="shared" si="148"/>
        <v>0</v>
      </c>
      <c r="X196" s="163">
        <f t="shared" si="148"/>
        <v>0</v>
      </c>
      <c r="Y196" s="163">
        <f t="shared" si="148"/>
        <v>0</v>
      </c>
      <c r="Z196" s="163">
        <f t="shared" si="148"/>
        <v>0</v>
      </c>
      <c r="AA196" s="163">
        <f t="shared" si="148"/>
        <v>0</v>
      </c>
      <c r="AB196" s="163">
        <f t="shared" si="148"/>
        <v>0</v>
      </c>
      <c r="AC196" s="163">
        <f t="shared" si="148"/>
        <v>0</v>
      </c>
      <c r="AD196" s="163">
        <f t="shared" si="148"/>
        <v>0</v>
      </c>
      <c r="AE196" s="163">
        <f t="shared" si="148"/>
        <v>0</v>
      </c>
      <c r="AF196" s="163">
        <f t="shared" si="148"/>
        <v>0</v>
      </c>
      <c r="AG196" s="163">
        <f t="shared" si="148"/>
        <v>0</v>
      </c>
      <c r="AH196" s="163">
        <f t="shared" si="148"/>
        <v>0</v>
      </c>
      <c r="AI196" s="163">
        <f t="shared" si="148"/>
        <v>0</v>
      </c>
      <c r="AJ196" s="163">
        <f t="shared" si="148"/>
        <v>0</v>
      </c>
      <c r="AK196" s="163">
        <f t="shared" si="148"/>
        <v>0</v>
      </c>
      <c r="AL196" s="163">
        <f t="shared" si="148"/>
        <v>0</v>
      </c>
      <c r="AM196" s="163">
        <f t="shared" si="148"/>
        <v>0</v>
      </c>
      <c r="AN196" s="163">
        <f t="shared" si="148"/>
        <v>0</v>
      </c>
      <c r="AO196" s="163">
        <f t="shared" si="148"/>
        <v>0</v>
      </c>
      <c r="AP196" s="163">
        <f t="shared" si="148"/>
        <v>0</v>
      </c>
      <c r="AQ196" s="163">
        <f t="shared" si="148"/>
        <v>0</v>
      </c>
      <c r="AR196" s="163">
        <f t="shared" si="148"/>
        <v>0</v>
      </c>
      <c r="AS196" s="163">
        <f t="shared" si="148"/>
        <v>0</v>
      </c>
      <c r="AT196" s="163">
        <f t="shared" si="148"/>
        <v>2054</v>
      </c>
      <c r="AU196" s="163">
        <f t="shared" si="148"/>
        <v>2054</v>
      </c>
      <c r="AV196" s="163">
        <f t="shared" si="148"/>
        <v>0</v>
      </c>
      <c r="AW196" s="163">
        <f t="shared" si="148"/>
        <v>0</v>
      </c>
      <c r="AX196" s="163">
        <f t="shared" si="148"/>
        <v>0</v>
      </c>
      <c r="AY196" s="163">
        <f t="shared" si="148"/>
        <v>473.28400000000011</v>
      </c>
      <c r="AZ196" s="163">
        <f t="shared" si="148"/>
        <v>0</v>
      </c>
      <c r="BA196" s="163">
        <f t="shared" si="148"/>
        <v>0</v>
      </c>
      <c r="BB196" s="163"/>
      <c r="BC196" s="251"/>
    </row>
    <row r="197" spans="1:55" ht="32.25" customHeight="1">
      <c r="A197" s="309"/>
      <c r="B197" s="310"/>
      <c r="C197" s="310"/>
      <c r="D197" s="148" t="s">
        <v>37</v>
      </c>
      <c r="E197" s="165">
        <f t="shared" si="144"/>
        <v>0</v>
      </c>
      <c r="F197" s="165">
        <f t="shared" si="145"/>
        <v>0</v>
      </c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251"/>
    </row>
    <row r="198" spans="1:55" ht="51.75" customHeight="1">
      <c r="A198" s="309"/>
      <c r="B198" s="310"/>
      <c r="C198" s="310"/>
      <c r="D198" s="172" t="s">
        <v>2</v>
      </c>
      <c r="E198" s="165">
        <f t="shared" ref="E198:E204" si="149">H198+K198+N198+Q198+T198+W198+Z198+AE198+AJ198+AO198+AT198+AY198</f>
        <v>0</v>
      </c>
      <c r="F198" s="165">
        <f t="shared" ref="F198:F204" si="150">I198+L198+O198+R198+U198+X198+AA198+AF198+AK198+AP198+AU198+AZ198</f>
        <v>0</v>
      </c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251"/>
    </row>
    <row r="199" spans="1:55" ht="22.5" customHeight="1">
      <c r="A199" s="309"/>
      <c r="B199" s="310"/>
      <c r="C199" s="310"/>
      <c r="D199" s="250" t="s">
        <v>268</v>
      </c>
      <c r="E199" s="165">
        <f t="shared" si="149"/>
        <v>2527.2840000000001</v>
      </c>
      <c r="F199" s="165">
        <f t="shared" si="150"/>
        <v>2054</v>
      </c>
      <c r="G199" s="163">
        <f t="shared" ref="G199" si="151">F199*100/E199</f>
        <v>81.273018782218372</v>
      </c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>
        <v>2054</v>
      </c>
      <c r="AU199" s="163">
        <v>2054</v>
      </c>
      <c r="AV199" s="163"/>
      <c r="AW199" s="163"/>
      <c r="AX199" s="163"/>
      <c r="AY199" s="163">
        <f>2527.284-2054</f>
        <v>473.28400000000011</v>
      </c>
      <c r="AZ199" s="163"/>
      <c r="BA199" s="163"/>
      <c r="BB199" s="163"/>
      <c r="BC199" s="251"/>
    </row>
    <row r="200" spans="1:55" ht="81.75" customHeight="1">
      <c r="A200" s="309"/>
      <c r="B200" s="310"/>
      <c r="C200" s="310"/>
      <c r="D200" s="250" t="s">
        <v>274</v>
      </c>
      <c r="E200" s="165">
        <f t="shared" si="149"/>
        <v>0</v>
      </c>
      <c r="F200" s="165">
        <f t="shared" si="150"/>
        <v>0</v>
      </c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251"/>
    </row>
    <row r="201" spans="1:55" ht="22.5" customHeight="1">
      <c r="A201" s="309"/>
      <c r="B201" s="310"/>
      <c r="C201" s="310"/>
      <c r="D201" s="250" t="s">
        <v>269</v>
      </c>
      <c r="E201" s="165">
        <f t="shared" si="149"/>
        <v>0</v>
      </c>
      <c r="F201" s="165">
        <f t="shared" si="150"/>
        <v>0</v>
      </c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251"/>
    </row>
    <row r="202" spans="1:55" ht="31.5" customHeight="1">
      <c r="A202" s="309"/>
      <c r="B202" s="310"/>
      <c r="C202" s="310"/>
      <c r="D202" s="251" t="s">
        <v>43</v>
      </c>
      <c r="E202" s="165">
        <f t="shared" si="149"/>
        <v>0</v>
      </c>
      <c r="F202" s="165">
        <f t="shared" si="150"/>
        <v>0</v>
      </c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251"/>
    </row>
    <row r="203" spans="1:55" ht="31.5" customHeight="1">
      <c r="A203" s="309" t="s">
        <v>680</v>
      </c>
      <c r="B203" s="310" t="s">
        <v>683</v>
      </c>
      <c r="C203" s="310"/>
      <c r="D203" s="150" t="s">
        <v>41</v>
      </c>
      <c r="E203" s="165">
        <f t="shared" si="149"/>
        <v>196</v>
      </c>
      <c r="F203" s="165">
        <f t="shared" si="150"/>
        <v>0</v>
      </c>
      <c r="G203" s="163">
        <f t="shared" ref="G203" si="152">F203*100/E203</f>
        <v>0</v>
      </c>
      <c r="H203" s="163">
        <f>SUM(H204:H206)</f>
        <v>0</v>
      </c>
      <c r="I203" s="163">
        <f t="shared" ref="I203:BA203" si="153">SUM(I204:I206)</f>
        <v>0</v>
      </c>
      <c r="J203" s="163">
        <f t="shared" si="153"/>
        <v>0</v>
      </c>
      <c r="K203" s="163">
        <f t="shared" si="153"/>
        <v>0</v>
      </c>
      <c r="L203" s="163">
        <f t="shared" si="153"/>
        <v>0</v>
      </c>
      <c r="M203" s="163">
        <f t="shared" si="153"/>
        <v>0</v>
      </c>
      <c r="N203" s="163">
        <f t="shared" si="153"/>
        <v>0</v>
      </c>
      <c r="O203" s="163">
        <f t="shared" si="153"/>
        <v>0</v>
      </c>
      <c r="P203" s="163">
        <f t="shared" si="153"/>
        <v>0</v>
      </c>
      <c r="Q203" s="163">
        <f t="shared" si="153"/>
        <v>0</v>
      </c>
      <c r="R203" s="163">
        <f t="shared" si="153"/>
        <v>0</v>
      </c>
      <c r="S203" s="163">
        <f t="shared" si="153"/>
        <v>0</v>
      </c>
      <c r="T203" s="163">
        <f t="shared" si="153"/>
        <v>0</v>
      </c>
      <c r="U203" s="163">
        <f t="shared" si="153"/>
        <v>0</v>
      </c>
      <c r="V203" s="163">
        <f t="shared" si="153"/>
        <v>0</v>
      </c>
      <c r="W203" s="163">
        <f t="shared" si="153"/>
        <v>0</v>
      </c>
      <c r="X203" s="163">
        <f t="shared" si="153"/>
        <v>0</v>
      </c>
      <c r="Y203" s="163">
        <f t="shared" si="153"/>
        <v>0</v>
      </c>
      <c r="Z203" s="163">
        <f t="shared" si="153"/>
        <v>0</v>
      </c>
      <c r="AA203" s="163">
        <f t="shared" si="153"/>
        <v>0</v>
      </c>
      <c r="AB203" s="163">
        <f t="shared" si="153"/>
        <v>0</v>
      </c>
      <c r="AC203" s="163">
        <f t="shared" si="153"/>
        <v>0</v>
      </c>
      <c r="AD203" s="163">
        <f t="shared" si="153"/>
        <v>0</v>
      </c>
      <c r="AE203" s="163">
        <f t="shared" si="153"/>
        <v>0</v>
      </c>
      <c r="AF203" s="163">
        <f t="shared" si="153"/>
        <v>0</v>
      </c>
      <c r="AG203" s="163">
        <f t="shared" si="153"/>
        <v>0</v>
      </c>
      <c r="AH203" s="163">
        <f t="shared" si="153"/>
        <v>0</v>
      </c>
      <c r="AI203" s="163">
        <f t="shared" si="153"/>
        <v>0</v>
      </c>
      <c r="AJ203" s="163">
        <f t="shared" si="153"/>
        <v>0</v>
      </c>
      <c r="AK203" s="163">
        <f t="shared" si="153"/>
        <v>0</v>
      </c>
      <c r="AL203" s="163">
        <f t="shared" si="153"/>
        <v>0</v>
      </c>
      <c r="AM203" s="163">
        <f t="shared" si="153"/>
        <v>0</v>
      </c>
      <c r="AN203" s="163">
        <f t="shared" si="153"/>
        <v>0</v>
      </c>
      <c r="AO203" s="163">
        <f t="shared" si="153"/>
        <v>0</v>
      </c>
      <c r="AP203" s="163">
        <f t="shared" si="153"/>
        <v>0</v>
      </c>
      <c r="AQ203" s="163">
        <f t="shared" si="153"/>
        <v>0</v>
      </c>
      <c r="AR203" s="163">
        <f t="shared" si="153"/>
        <v>0</v>
      </c>
      <c r="AS203" s="163">
        <f t="shared" si="153"/>
        <v>0</v>
      </c>
      <c r="AT203" s="163">
        <f t="shared" si="153"/>
        <v>0</v>
      </c>
      <c r="AU203" s="163">
        <f t="shared" si="153"/>
        <v>0</v>
      </c>
      <c r="AV203" s="163">
        <f t="shared" si="153"/>
        <v>0</v>
      </c>
      <c r="AW203" s="163">
        <f t="shared" si="153"/>
        <v>0</v>
      </c>
      <c r="AX203" s="163">
        <f t="shared" si="153"/>
        <v>0</v>
      </c>
      <c r="AY203" s="163">
        <f t="shared" si="153"/>
        <v>196</v>
      </c>
      <c r="AZ203" s="163">
        <f t="shared" si="153"/>
        <v>0</v>
      </c>
      <c r="BA203" s="163">
        <f t="shared" si="153"/>
        <v>0</v>
      </c>
      <c r="BB203" s="163"/>
      <c r="BC203" s="251"/>
    </row>
    <row r="204" spans="1:55" ht="32.25" customHeight="1">
      <c r="A204" s="309"/>
      <c r="B204" s="310"/>
      <c r="C204" s="310"/>
      <c r="D204" s="148" t="s">
        <v>37</v>
      </c>
      <c r="E204" s="165">
        <f t="shared" si="149"/>
        <v>0</v>
      </c>
      <c r="F204" s="165">
        <f t="shared" si="150"/>
        <v>0</v>
      </c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251"/>
    </row>
    <row r="205" spans="1:55" ht="51.75" customHeight="1">
      <c r="A205" s="309"/>
      <c r="B205" s="310"/>
      <c r="C205" s="310"/>
      <c r="D205" s="172" t="s">
        <v>2</v>
      </c>
      <c r="E205" s="165">
        <f t="shared" ref="E205:E216" si="154">H205+K205+N205+Q205+T205+W205+Z205+AE205+AJ205+AO205+AT205+AY205</f>
        <v>0</v>
      </c>
      <c r="F205" s="165">
        <f t="shared" ref="F205:F216" si="155">I205+L205+O205+R205+U205+X205+AA205+AF205+AK205+AP205+AU205+AZ205</f>
        <v>0</v>
      </c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251"/>
    </row>
    <row r="206" spans="1:55" ht="22.5" customHeight="1">
      <c r="A206" s="309"/>
      <c r="B206" s="310"/>
      <c r="C206" s="310"/>
      <c r="D206" s="250" t="s">
        <v>268</v>
      </c>
      <c r="E206" s="165">
        <f t="shared" si="154"/>
        <v>196</v>
      </c>
      <c r="F206" s="165">
        <f t="shared" si="155"/>
        <v>0</v>
      </c>
      <c r="G206" s="163">
        <f t="shared" ref="G206" si="156">F206*100/E206</f>
        <v>0</v>
      </c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>
        <v>196</v>
      </c>
      <c r="AZ206" s="163"/>
      <c r="BA206" s="163"/>
      <c r="BB206" s="163"/>
      <c r="BC206" s="251"/>
    </row>
    <row r="207" spans="1:55" ht="81.75" customHeight="1">
      <c r="A207" s="309"/>
      <c r="B207" s="310"/>
      <c r="C207" s="310"/>
      <c r="D207" s="250" t="s">
        <v>274</v>
      </c>
      <c r="E207" s="165">
        <f t="shared" si="154"/>
        <v>0</v>
      </c>
      <c r="F207" s="165">
        <f t="shared" si="155"/>
        <v>0</v>
      </c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251"/>
    </row>
    <row r="208" spans="1:55" ht="22.5" customHeight="1">
      <c r="A208" s="309"/>
      <c r="B208" s="310"/>
      <c r="C208" s="310"/>
      <c r="D208" s="250" t="s">
        <v>269</v>
      </c>
      <c r="E208" s="165">
        <f t="shared" si="154"/>
        <v>0</v>
      </c>
      <c r="F208" s="165">
        <f t="shared" si="155"/>
        <v>0</v>
      </c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251"/>
    </row>
    <row r="209" spans="1:55" ht="31.5" customHeight="1">
      <c r="A209" s="309"/>
      <c r="B209" s="310"/>
      <c r="C209" s="310"/>
      <c r="D209" s="251" t="s">
        <v>43</v>
      </c>
      <c r="E209" s="165">
        <f t="shared" si="154"/>
        <v>0</v>
      </c>
      <c r="F209" s="165">
        <f t="shared" si="155"/>
        <v>0</v>
      </c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251"/>
    </row>
    <row r="210" spans="1:55" ht="31.5" customHeight="1">
      <c r="A210" s="309" t="s">
        <v>681</v>
      </c>
      <c r="B210" s="310" t="s">
        <v>691</v>
      </c>
      <c r="C210" s="310"/>
      <c r="D210" s="150" t="s">
        <v>41</v>
      </c>
      <c r="E210" s="165">
        <f t="shared" si="154"/>
        <v>370.55099999999999</v>
      </c>
      <c r="F210" s="165">
        <f t="shared" si="155"/>
        <v>370.55099999999999</v>
      </c>
      <c r="G210" s="163">
        <f t="shared" ref="G210" si="157">F210*100/E210</f>
        <v>100</v>
      </c>
      <c r="H210" s="163">
        <f>SUM(H211:H213)</f>
        <v>0</v>
      </c>
      <c r="I210" s="163">
        <f t="shared" ref="I210:BA210" si="158">SUM(I211:I213)</f>
        <v>0</v>
      </c>
      <c r="J210" s="163">
        <f t="shared" si="158"/>
        <v>0</v>
      </c>
      <c r="K210" s="163">
        <f t="shared" si="158"/>
        <v>0</v>
      </c>
      <c r="L210" s="163">
        <f t="shared" si="158"/>
        <v>0</v>
      </c>
      <c r="M210" s="163">
        <f t="shared" si="158"/>
        <v>0</v>
      </c>
      <c r="N210" s="163">
        <f t="shared" si="158"/>
        <v>0</v>
      </c>
      <c r="O210" s="163">
        <f t="shared" si="158"/>
        <v>0</v>
      </c>
      <c r="P210" s="163">
        <f t="shared" si="158"/>
        <v>0</v>
      </c>
      <c r="Q210" s="163">
        <f t="shared" si="158"/>
        <v>0</v>
      </c>
      <c r="R210" s="163">
        <f t="shared" si="158"/>
        <v>0</v>
      </c>
      <c r="S210" s="163">
        <f t="shared" si="158"/>
        <v>0</v>
      </c>
      <c r="T210" s="163">
        <f t="shared" si="158"/>
        <v>0</v>
      </c>
      <c r="U210" s="163">
        <f t="shared" si="158"/>
        <v>0</v>
      </c>
      <c r="V210" s="163">
        <f t="shared" si="158"/>
        <v>0</v>
      </c>
      <c r="W210" s="163">
        <f t="shared" si="158"/>
        <v>0</v>
      </c>
      <c r="X210" s="163">
        <f t="shared" si="158"/>
        <v>0</v>
      </c>
      <c r="Y210" s="163">
        <f t="shared" si="158"/>
        <v>0</v>
      </c>
      <c r="Z210" s="163">
        <f t="shared" si="158"/>
        <v>0</v>
      </c>
      <c r="AA210" s="163">
        <f t="shared" si="158"/>
        <v>0</v>
      </c>
      <c r="AB210" s="163">
        <f t="shared" si="158"/>
        <v>0</v>
      </c>
      <c r="AC210" s="163">
        <f t="shared" si="158"/>
        <v>0</v>
      </c>
      <c r="AD210" s="163">
        <f t="shared" si="158"/>
        <v>0</v>
      </c>
      <c r="AE210" s="163">
        <f t="shared" si="158"/>
        <v>0</v>
      </c>
      <c r="AF210" s="163">
        <f t="shared" si="158"/>
        <v>0</v>
      </c>
      <c r="AG210" s="163">
        <f t="shared" si="158"/>
        <v>0</v>
      </c>
      <c r="AH210" s="163">
        <f t="shared" si="158"/>
        <v>0</v>
      </c>
      <c r="AI210" s="163">
        <f t="shared" si="158"/>
        <v>0</v>
      </c>
      <c r="AJ210" s="163">
        <f t="shared" si="158"/>
        <v>0</v>
      </c>
      <c r="AK210" s="163">
        <f t="shared" si="158"/>
        <v>0</v>
      </c>
      <c r="AL210" s="163">
        <f t="shared" si="158"/>
        <v>0</v>
      </c>
      <c r="AM210" s="163">
        <f t="shared" si="158"/>
        <v>0</v>
      </c>
      <c r="AN210" s="163">
        <f t="shared" si="158"/>
        <v>0</v>
      </c>
      <c r="AO210" s="163">
        <f t="shared" si="158"/>
        <v>370.55099999999999</v>
      </c>
      <c r="AP210" s="163">
        <f t="shared" si="158"/>
        <v>370.55099999999999</v>
      </c>
      <c r="AQ210" s="163">
        <f t="shared" si="158"/>
        <v>0</v>
      </c>
      <c r="AR210" s="163">
        <f t="shared" si="158"/>
        <v>0</v>
      </c>
      <c r="AS210" s="163">
        <f t="shared" si="158"/>
        <v>0</v>
      </c>
      <c r="AT210" s="163">
        <f t="shared" si="158"/>
        <v>0</v>
      </c>
      <c r="AU210" s="163">
        <f t="shared" si="158"/>
        <v>0</v>
      </c>
      <c r="AV210" s="163">
        <f t="shared" si="158"/>
        <v>0</v>
      </c>
      <c r="AW210" s="163">
        <f t="shared" si="158"/>
        <v>0</v>
      </c>
      <c r="AX210" s="163">
        <f t="shared" si="158"/>
        <v>0</v>
      </c>
      <c r="AY210" s="163">
        <f t="shared" si="158"/>
        <v>0</v>
      </c>
      <c r="AZ210" s="163">
        <f t="shared" si="158"/>
        <v>0</v>
      </c>
      <c r="BA210" s="163">
        <f t="shared" si="158"/>
        <v>0</v>
      </c>
      <c r="BB210" s="163"/>
      <c r="BC210" s="251"/>
    </row>
    <row r="211" spans="1:55" ht="32.25" customHeight="1">
      <c r="A211" s="309"/>
      <c r="B211" s="310"/>
      <c r="C211" s="310"/>
      <c r="D211" s="148" t="s">
        <v>37</v>
      </c>
      <c r="E211" s="165">
        <f t="shared" si="154"/>
        <v>0</v>
      </c>
      <c r="F211" s="165">
        <f t="shared" si="155"/>
        <v>0</v>
      </c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251"/>
    </row>
    <row r="212" spans="1:55" ht="51.75" customHeight="1">
      <c r="A212" s="309"/>
      <c r="B212" s="310"/>
      <c r="C212" s="310"/>
      <c r="D212" s="172" t="s">
        <v>2</v>
      </c>
      <c r="E212" s="165">
        <f t="shared" si="154"/>
        <v>0</v>
      </c>
      <c r="F212" s="165">
        <f t="shared" si="155"/>
        <v>0</v>
      </c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251"/>
    </row>
    <row r="213" spans="1:55" ht="22.5" customHeight="1">
      <c r="A213" s="309"/>
      <c r="B213" s="310"/>
      <c r="C213" s="310"/>
      <c r="D213" s="250" t="s">
        <v>268</v>
      </c>
      <c r="E213" s="165">
        <f t="shared" si="154"/>
        <v>370.55099999999999</v>
      </c>
      <c r="F213" s="165">
        <f t="shared" si="155"/>
        <v>370.55099999999999</v>
      </c>
      <c r="G213" s="163">
        <f t="shared" ref="G213" si="159">F213*100/E213</f>
        <v>100</v>
      </c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>
        <v>370.55099999999999</v>
      </c>
      <c r="AP213" s="163">
        <v>370.55099999999999</v>
      </c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251"/>
    </row>
    <row r="214" spans="1:55" ht="81.75" customHeight="1">
      <c r="A214" s="309"/>
      <c r="B214" s="310"/>
      <c r="C214" s="310"/>
      <c r="D214" s="250" t="s">
        <v>274</v>
      </c>
      <c r="E214" s="165">
        <f t="shared" si="154"/>
        <v>0</v>
      </c>
      <c r="F214" s="165">
        <f t="shared" si="155"/>
        <v>0</v>
      </c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251"/>
    </row>
    <row r="215" spans="1:55" ht="22.5" customHeight="1">
      <c r="A215" s="309"/>
      <c r="B215" s="310"/>
      <c r="C215" s="310"/>
      <c r="D215" s="250" t="s">
        <v>269</v>
      </c>
      <c r="E215" s="165">
        <f t="shared" si="154"/>
        <v>0</v>
      </c>
      <c r="F215" s="165">
        <f t="shared" si="155"/>
        <v>0</v>
      </c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251"/>
    </row>
    <row r="216" spans="1:55" ht="31.5" customHeight="1">
      <c r="A216" s="309"/>
      <c r="B216" s="310"/>
      <c r="C216" s="310"/>
      <c r="D216" s="251" t="s">
        <v>43</v>
      </c>
      <c r="E216" s="165">
        <f t="shared" si="154"/>
        <v>0</v>
      </c>
      <c r="F216" s="165">
        <f t="shared" si="155"/>
        <v>0</v>
      </c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251"/>
    </row>
    <row r="217" spans="1:55" ht="31.5" hidden="1" customHeight="1">
      <c r="A217" s="309" t="s">
        <v>700</v>
      </c>
      <c r="B217" s="310"/>
      <c r="C217" s="310"/>
      <c r="D217" s="150" t="s">
        <v>41</v>
      </c>
      <c r="E217" s="165">
        <f t="shared" ref="E217:E223" si="160">H217+K217+N217+Q217+T217+W217+Z217+AE217+AJ217+AO217+AT217+AY217</f>
        <v>0</v>
      </c>
      <c r="F217" s="165">
        <f t="shared" ref="F217:F223" si="161">I217+L217+O217+R217+U217+X217+AA217+AF217+AK217+AP217+AU217+AZ217</f>
        <v>0</v>
      </c>
      <c r="G217" s="163" t="e">
        <f t="shared" ref="G217" si="162">F217*100/E217</f>
        <v>#DIV/0!</v>
      </c>
      <c r="H217" s="163">
        <f>SUM(H218:H220)</f>
        <v>0</v>
      </c>
      <c r="I217" s="163">
        <f t="shared" ref="I217:BA217" si="163">SUM(I218:I220)</f>
        <v>0</v>
      </c>
      <c r="J217" s="163">
        <f t="shared" si="163"/>
        <v>0</v>
      </c>
      <c r="K217" s="163">
        <f t="shared" si="163"/>
        <v>0</v>
      </c>
      <c r="L217" s="163">
        <f t="shared" si="163"/>
        <v>0</v>
      </c>
      <c r="M217" s="163">
        <f t="shared" si="163"/>
        <v>0</v>
      </c>
      <c r="N217" s="163">
        <f t="shared" si="163"/>
        <v>0</v>
      </c>
      <c r="O217" s="163">
        <f t="shared" si="163"/>
        <v>0</v>
      </c>
      <c r="P217" s="163">
        <f t="shared" si="163"/>
        <v>0</v>
      </c>
      <c r="Q217" s="163">
        <f t="shared" si="163"/>
        <v>0</v>
      </c>
      <c r="R217" s="163">
        <f t="shared" si="163"/>
        <v>0</v>
      </c>
      <c r="S217" s="163">
        <f t="shared" si="163"/>
        <v>0</v>
      </c>
      <c r="T217" s="163">
        <f t="shared" si="163"/>
        <v>0</v>
      </c>
      <c r="U217" s="163">
        <f t="shared" si="163"/>
        <v>0</v>
      </c>
      <c r="V217" s="163">
        <f t="shared" si="163"/>
        <v>0</v>
      </c>
      <c r="W217" s="163">
        <f t="shared" si="163"/>
        <v>0</v>
      </c>
      <c r="X217" s="163">
        <f t="shared" si="163"/>
        <v>0</v>
      </c>
      <c r="Y217" s="163">
        <f t="shared" si="163"/>
        <v>0</v>
      </c>
      <c r="Z217" s="163">
        <f t="shared" si="163"/>
        <v>0</v>
      </c>
      <c r="AA217" s="163">
        <f t="shared" si="163"/>
        <v>0</v>
      </c>
      <c r="AB217" s="163">
        <f t="shared" si="163"/>
        <v>0</v>
      </c>
      <c r="AC217" s="163">
        <f t="shared" si="163"/>
        <v>0</v>
      </c>
      <c r="AD217" s="163">
        <f t="shared" si="163"/>
        <v>0</v>
      </c>
      <c r="AE217" s="163">
        <f t="shared" si="163"/>
        <v>0</v>
      </c>
      <c r="AF217" s="163">
        <f t="shared" si="163"/>
        <v>0</v>
      </c>
      <c r="AG217" s="163">
        <f t="shared" si="163"/>
        <v>0</v>
      </c>
      <c r="AH217" s="163">
        <f t="shared" si="163"/>
        <v>0</v>
      </c>
      <c r="AI217" s="163">
        <f t="shared" si="163"/>
        <v>0</v>
      </c>
      <c r="AJ217" s="163">
        <f t="shared" si="163"/>
        <v>0</v>
      </c>
      <c r="AK217" s="163">
        <f t="shared" si="163"/>
        <v>0</v>
      </c>
      <c r="AL217" s="163">
        <f t="shared" si="163"/>
        <v>0</v>
      </c>
      <c r="AM217" s="163">
        <f t="shared" si="163"/>
        <v>0</v>
      </c>
      <c r="AN217" s="163">
        <f t="shared" si="163"/>
        <v>0</v>
      </c>
      <c r="AO217" s="163">
        <f t="shared" si="163"/>
        <v>0</v>
      </c>
      <c r="AP217" s="163">
        <f t="shared" si="163"/>
        <v>0</v>
      </c>
      <c r="AQ217" s="163">
        <f t="shared" si="163"/>
        <v>0</v>
      </c>
      <c r="AR217" s="163">
        <f t="shared" si="163"/>
        <v>0</v>
      </c>
      <c r="AS217" s="163">
        <f t="shared" si="163"/>
        <v>0</v>
      </c>
      <c r="AT217" s="163">
        <f t="shared" si="163"/>
        <v>0</v>
      </c>
      <c r="AU217" s="163">
        <f t="shared" si="163"/>
        <v>0</v>
      </c>
      <c r="AV217" s="163">
        <f t="shared" si="163"/>
        <v>0</v>
      </c>
      <c r="AW217" s="163">
        <f t="shared" si="163"/>
        <v>0</v>
      </c>
      <c r="AX217" s="163">
        <f t="shared" si="163"/>
        <v>0</v>
      </c>
      <c r="AY217" s="163">
        <f t="shared" si="163"/>
        <v>0</v>
      </c>
      <c r="AZ217" s="163">
        <f t="shared" si="163"/>
        <v>0</v>
      </c>
      <c r="BA217" s="163">
        <f t="shared" si="163"/>
        <v>0</v>
      </c>
      <c r="BB217" s="163"/>
      <c r="BC217" s="257"/>
    </row>
    <row r="218" spans="1:55" ht="32.25" hidden="1" customHeight="1">
      <c r="A218" s="309"/>
      <c r="B218" s="310"/>
      <c r="C218" s="310"/>
      <c r="D218" s="148" t="s">
        <v>37</v>
      </c>
      <c r="E218" s="165">
        <f t="shared" si="160"/>
        <v>0</v>
      </c>
      <c r="F218" s="165">
        <f t="shared" si="161"/>
        <v>0</v>
      </c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257"/>
    </row>
    <row r="219" spans="1:55" ht="51.75" hidden="1" customHeight="1">
      <c r="A219" s="309"/>
      <c r="B219" s="310"/>
      <c r="C219" s="310"/>
      <c r="D219" s="172" t="s">
        <v>2</v>
      </c>
      <c r="E219" s="165">
        <f t="shared" si="160"/>
        <v>0</v>
      </c>
      <c r="F219" s="165">
        <f t="shared" si="161"/>
        <v>0</v>
      </c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257"/>
    </row>
    <row r="220" spans="1:55" ht="22.5" hidden="1" customHeight="1">
      <c r="A220" s="309"/>
      <c r="B220" s="310"/>
      <c r="C220" s="310"/>
      <c r="D220" s="256" t="s">
        <v>268</v>
      </c>
      <c r="E220" s="165">
        <f t="shared" si="160"/>
        <v>0</v>
      </c>
      <c r="F220" s="165">
        <f t="shared" si="161"/>
        <v>0</v>
      </c>
      <c r="G220" s="163" t="e">
        <f t="shared" ref="G220" si="164">F220*100/E220</f>
        <v>#DIV/0!</v>
      </c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257"/>
    </row>
    <row r="221" spans="1:55" ht="81.75" hidden="1" customHeight="1">
      <c r="A221" s="309"/>
      <c r="B221" s="310"/>
      <c r="C221" s="310"/>
      <c r="D221" s="256" t="s">
        <v>274</v>
      </c>
      <c r="E221" s="165">
        <f t="shared" si="160"/>
        <v>0</v>
      </c>
      <c r="F221" s="165">
        <f t="shared" si="161"/>
        <v>0</v>
      </c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257"/>
    </row>
    <row r="222" spans="1:55" ht="22.5" hidden="1" customHeight="1">
      <c r="A222" s="309"/>
      <c r="B222" s="310"/>
      <c r="C222" s="310"/>
      <c r="D222" s="256" t="s">
        <v>269</v>
      </c>
      <c r="E222" s="165">
        <f t="shared" si="160"/>
        <v>0</v>
      </c>
      <c r="F222" s="165">
        <f t="shared" si="161"/>
        <v>0</v>
      </c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257"/>
    </row>
    <row r="223" spans="1:55" ht="31.5" hidden="1" customHeight="1">
      <c r="A223" s="309"/>
      <c r="B223" s="310"/>
      <c r="C223" s="310"/>
      <c r="D223" s="257" t="s">
        <v>43</v>
      </c>
      <c r="E223" s="165">
        <f t="shared" si="160"/>
        <v>0</v>
      </c>
      <c r="F223" s="165">
        <f t="shared" si="161"/>
        <v>0</v>
      </c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257"/>
    </row>
    <row r="224" spans="1:55" ht="31.5" hidden="1" customHeight="1">
      <c r="A224" s="309" t="s">
        <v>701</v>
      </c>
      <c r="B224" s="310"/>
      <c r="C224" s="310"/>
      <c r="D224" s="150" t="s">
        <v>41</v>
      </c>
      <c r="E224" s="165">
        <f t="shared" ref="E224:E230" si="165">H224+K224+N224+Q224+T224+W224+Z224+AE224+AJ224+AO224+AT224+AY224</f>
        <v>0</v>
      </c>
      <c r="F224" s="165">
        <f t="shared" ref="F224:F230" si="166">I224+L224+O224+R224+U224+X224+AA224+AF224+AK224+AP224+AU224+AZ224</f>
        <v>0</v>
      </c>
      <c r="G224" s="163" t="e">
        <f t="shared" ref="G224" si="167">F224*100/E224</f>
        <v>#DIV/0!</v>
      </c>
      <c r="H224" s="163">
        <f>SUM(H225:H227)</f>
        <v>0</v>
      </c>
      <c r="I224" s="163">
        <f t="shared" ref="I224:BA224" si="168">SUM(I225:I227)</f>
        <v>0</v>
      </c>
      <c r="J224" s="163">
        <f t="shared" si="168"/>
        <v>0</v>
      </c>
      <c r="K224" s="163">
        <f t="shared" si="168"/>
        <v>0</v>
      </c>
      <c r="L224" s="163">
        <f t="shared" si="168"/>
        <v>0</v>
      </c>
      <c r="M224" s="163">
        <f t="shared" si="168"/>
        <v>0</v>
      </c>
      <c r="N224" s="163">
        <f t="shared" si="168"/>
        <v>0</v>
      </c>
      <c r="O224" s="163">
        <f t="shared" si="168"/>
        <v>0</v>
      </c>
      <c r="P224" s="163">
        <f t="shared" si="168"/>
        <v>0</v>
      </c>
      <c r="Q224" s="163">
        <f t="shared" si="168"/>
        <v>0</v>
      </c>
      <c r="R224" s="163">
        <f t="shared" si="168"/>
        <v>0</v>
      </c>
      <c r="S224" s="163">
        <f t="shared" si="168"/>
        <v>0</v>
      </c>
      <c r="T224" s="163">
        <f t="shared" si="168"/>
        <v>0</v>
      </c>
      <c r="U224" s="163">
        <f t="shared" si="168"/>
        <v>0</v>
      </c>
      <c r="V224" s="163">
        <f t="shared" si="168"/>
        <v>0</v>
      </c>
      <c r="W224" s="163">
        <f t="shared" si="168"/>
        <v>0</v>
      </c>
      <c r="X224" s="163">
        <f t="shared" si="168"/>
        <v>0</v>
      </c>
      <c r="Y224" s="163">
        <f t="shared" si="168"/>
        <v>0</v>
      </c>
      <c r="Z224" s="163">
        <f t="shared" si="168"/>
        <v>0</v>
      </c>
      <c r="AA224" s="163">
        <f t="shared" si="168"/>
        <v>0</v>
      </c>
      <c r="AB224" s="163">
        <f t="shared" si="168"/>
        <v>0</v>
      </c>
      <c r="AC224" s="163">
        <f t="shared" si="168"/>
        <v>0</v>
      </c>
      <c r="AD224" s="163">
        <f t="shared" si="168"/>
        <v>0</v>
      </c>
      <c r="AE224" s="163">
        <f t="shared" si="168"/>
        <v>0</v>
      </c>
      <c r="AF224" s="163">
        <f t="shared" si="168"/>
        <v>0</v>
      </c>
      <c r="AG224" s="163">
        <f t="shared" si="168"/>
        <v>0</v>
      </c>
      <c r="AH224" s="163">
        <f t="shared" si="168"/>
        <v>0</v>
      </c>
      <c r="AI224" s="163">
        <f t="shared" si="168"/>
        <v>0</v>
      </c>
      <c r="AJ224" s="163">
        <f t="shared" si="168"/>
        <v>0</v>
      </c>
      <c r="AK224" s="163">
        <f t="shared" si="168"/>
        <v>0</v>
      </c>
      <c r="AL224" s="163">
        <f t="shared" si="168"/>
        <v>0</v>
      </c>
      <c r="AM224" s="163">
        <f t="shared" si="168"/>
        <v>0</v>
      </c>
      <c r="AN224" s="163">
        <f t="shared" si="168"/>
        <v>0</v>
      </c>
      <c r="AO224" s="163">
        <f t="shared" si="168"/>
        <v>0</v>
      </c>
      <c r="AP224" s="163">
        <f t="shared" si="168"/>
        <v>0</v>
      </c>
      <c r="AQ224" s="163">
        <f t="shared" si="168"/>
        <v>0</v>
      </c>
      <c r="AR224" s="163">
        <f t="shared" si="168"/>
        <v>0</v>
      </c>
      <c r="AS224" s="163">
        <f t="shared" si="168"/>
        <v>0</v>
      </c>
      <c r="AT224" s="163">
        <f t="shared" si="168"/>
        <v>0</v>
      </c>
      <c r="AU224" s="163">
        <f t="shared" si="168"/>
        <v>0</v>
      </c>
      <c r="AV224" s="163">
        <f t="shared" si="168"/>
        <v>0</v>
      </c>
      <c r="AW224" s="163">
        <f t="shared" si="168"/>
        <v>0</v>
      </c>
      <c r="AX224" s="163">
        <f t="shared" si="168"/>
        <v>0</v>
      </c>
      <c r="AY224" s="163">
        <f t="shared" si="168"/>
        <v>0</v>
      </c>
      <c r="AZ224" s="163">
        <f t="shared" si="168"/>
        <v>0</v>
      </c>
      <c r="BA224" s="163">
        <f t="shared" si="168"/>
        <v>0</v>
      </c>
      <c r="BB224" s="163"/>
      <c r="BC224" s="257"/>
    </row>
    <row r="225" spans="1:55" ht="32.25" hidden="1" customHeight="1">
      <c r="A225" s="309"/>
      <c r="B225" s="310"/>
      <c r="C225" s="310"/>
      <c r="D225" s="148" t="s">
        <v>37</v>
      </c>
      <c r="E225" s="165">
        <f t="shared" si="165"/>
        <v>0</v>
      </c>
      <c r="F225" s="165">
        <f t="shared" si="166"/>
        <v>0</v>
      </c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257"/>
    </row>
    <row r="226" spans="1:55" ht="51.75" hidden="1" customHeight="1">
      <c r="A226" s="309"/>
      <c r="B226" s="310"/>
      <c r="C226" s="310"/>
      <c r="D226" s="172" t="s">
        <v>2</v>
      </c>
      <c r="E226" s="165">
        <f t="shared" si="165"/>
        <v>0</v>
      </c>
      <c r="F226" s="165">
        <f t="shared" si="166"/>
        <v>0</v>
      </c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257"/>
    </row>
    <row r="227" spans="1:55" ht="22.5" hidden="1" customHeight="1">
      <c r="A227" s="309"/>
      <c r="B227" s="310"/>
      <c r="C227" s="310"/>
      <c r="D227" s="256" t="s">
        <v>268</v>
      </c>
      <c r="E227" s="165">
        <f t="shared" si="165"/>
        <v>0</v>
      </c>
      <c r="F227" s="165">
        <f t="shared" si="166"/>
        <v>0</v>
      </c>
      <c r="G227" s="163" t="e">
        <f t="shared" ref="G227" si="169">F227*100/E227</f>
        <v>#DIV/0!</v>
      </c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257"/>
    </row>
    <row r="228" spans="1:55" ht="81.75" hidden="1" customHeight="1">
      <c r="A228" s="309"/>
      <c r="B228" s="310"/>
      <c r="C228" s="310"/>
      <c r="D228" s="256" t="s">
        <v>274</v>
      </c>
      <c r="E228" s="165">
        <f t="shared" si="165"/>
        <v>0</v>
      </c>
      <c r="F228" s="165">
        <f t="shared" si="166"/>
        <v>0</v>
      </c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257"/>
    </row>
    <row r="229" spans="1:55" ht="22.5" hidden="1" customHeight="1">
      <c r="A229" s="309"/>
      <c r="B229" s="310"/>
      <c r="C229" s="310"/>
      <c r="D229" s="256" t="s">
        <v>269</v>
      </c>
      <c r="E229" s="165">
        <f t="shared" si="165"/>
        <v>0</v>
      </c>
      <c r="F229" s="165">
        <f t="shared" si="166"/>
        <v>0</v>
      </c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257"/>
    </row>
    <row r="230" spans="1:55" ht="31.5" hidden="1" customHeight="1">
      <c r="A230" s="309"/>
      <c r="B230" s="310"/>
      <c r="C230" s="310"/>
      <c r="D230" s="257" t="s">
        <v>43</v>
      </c>
      <c r="E230" s="165">
        <f t="shared" si="165"/>
        <v>0</v>
      </c>
      <c r="F230" s="165">
        <f t="shared" si="166"/>
        <v>0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257"/>
    </row>
    <row r="231" spans="1:55" ht="15.6">
      <c r="A231" s="334" t="s">
        <v>413</v>
      </c>
      <c r="B231" s="335"/>
      <c r="C231" s="335"/>
      <c r="D231" s="150" t="s">
        <v>41</v>
      </c>
      <c r="E231" s="165">
        <f>H231+K231+N231+Q231+T231+W231+Z231+AE231+AJ231+AO231+AT231+AY231</f>
        <v>107598.40333</v>
      </c>
      <c r="F231" s="165">
        <f t="shared" ref="F231:F237" si="170">I231+L231+O231+R231+U231+X231+AA231+AF231+AK231+AP231+AU231+AZ231</f>
        <v>29936.548649999997</v>
      </c>
      <c r="G231" s="163">
        <f t="shared" ref="G231" si="171">F231*100/E231</f>
        <v>27.822484092246054</v>
      </c>
      <c r="H231" s="163">
        <f>H232+H233+H234+H236+H237</f>
        <v>0</v>
      </c>
      <c r="I231" s="163">
        <f t="shared" ref="I231:BA231" si="172">I232+I233+I234+I236+I237</f>
        <v>0</v>
      </c>
      <c r="J231" s="163">
        <f t="shared" si="172"/>
        <v>0</v>
      </c>
      <c r="K231" s="163">
        <f t="shared" si="172"/>
        <v>0</v>
      </c>
      <c r="L231" s="163">
        <f t="shared" si="172"/>
        <v>0</v>
      </c>
      <c r="M231" s="163">
        <f t="shared" si="172"/>
        <v>0</v>
      </c>
      <c r="N231" s="163">
        <f t="shared" si="172"/>
        <v>0</v>
      </c>
      <c r="O231" s="163">
        <f t="shared" si="172"/>
        <v>0</v>
      </c>
      <c r="P231" s="163">
        <f t="shared" si="172"/>
        <v>0</v>
      </c>
      <c r="Q231" s="163">
        <f t="shared" si="172"/>
        <v>1420</v>
      </c>
      <c r="R231" s="163">
        <f t="shared" si="172"/>
        <v>1420</v>
      </c>
      <c r="S231" s="163">
        <f t="shared" si="172"/>
        <v>0</v>
      </c>
      <c r="T231" s="163">
        <f>T232+T233+T234+T236+T237</f>
        <v>2986.1593500000004</v>
      </c>
      <c r="U231" s="163">
        <f t="shared" si="172"/>
        <v>2986.1593500000004</v>
      </c>
      <c r="V231" s="163">
        <f t="shared" si="172"/>
        <v>0</v>
      </c>
      <c r="W231" s="163">
        <f t="shared" si="172"/>
        <v>0</v>
      </c>
      <c r="X231" s="163">
        <f t="shared" si="172"/>
        <v>0</v>
      </c>
      <c r="Y231" s="163">
        <f t="shared" si="172"/>
        <v>0</v>
      </c>
      <c r="Z231" s="163">
        <f t="shared" si="172"/>
        <v>0</v>
      </c>
      <c r="AA231" s="163">
        <f t="shared" si="172"/>
        <v>0</v>
      </c>
      <c r="AB231" s="163">
        <f t="shared" si="172"/>
        <v>0</v>
      </c>
      <c r="AC231" s="163">
        <f t="shared" si="172"/>
        <v>0</v>
      </c>
      <c r="AD231" s="163">
        <f t="shared" si="172"/>
        <v>0</v>
      </c>
      <c r="AE231" s="163">
        <f t="shared" si="172"/>
        <v>0</v>
      </c>
      <c r="AF231" s="163">
        <f t="shared" si="172"/>
        <v>0</v>
      </c>
      <c r="AG231" s="163">
        <f t="shared" si="172"/>
        <v>0</v>
      </c>
      <c r="AH231" s="163">
        <f t="shared" si="172"/>
        <v>0</v>
      </c>
      <c r="AI231" s="163">
        <f t="shared" si="172"/>
        <v>0</v>
      </c>
      <c r="AJ231" s="163">
        <f t="shared" si="172"/>
        <v>2008.9684099999999</v>
      </c>
      <c r="AK231" s="163">
        <f t="shared" si="172"/>
        <v>2008.9684099999999</v>
      </c>
      <c r="AL231" s="163">
        <f t="shared" si="172"/>
        <v>0</v>
      </c>
      <c r="AM231" s="163">
        <f t="shared" si="172"/>
        <v>0</v>
      </c>
      <c r="AN231" s="163">
        <f t="shared" si="172"/>
        <v>0</v>
      </c>
      <c r="AO231" s="163">
        <f t="shared" si="172"/>
        <v>16141.22761</v>
      </c>
      <c r="AP231" s="163">
        <f t="shared" si="172"/>
        <v>16141.22761</v>
      </c>
      <c r="AQ231" s="163">
        <f t="shared" si="172"/>
        <v>0</v>
      </c>
      <c r="AR231" s="163">
        <f t="shared" si="172"/>
        <v>0</v>
      </c>
      <c r="AS231" s="163">
        <f t="shared" si="172"/>
        <v>0</v>
      </c>
      <c r="AT231" s="163">
        <f>AT232+AT233+AT234+AT236+AT237</f>
        <v>10028.19328</v>
      </c>
      <c r="AU231" s="163">
        <f t="shared" si="172"/>
        <v>7380.1932799999995</v>
      </c>
      <c r="AV231" s="163">
        <f t="shared" si="172"/>
        <v>0</v>
      </c>
      <c r="AW231" s="163">
        <f t="shared" si="172"/>
        <v>0</v>
      </c>
      <c r="AX231" s="163">
        <f t="shared" si="172"/>
        <v>0</v>
      </c>
      <c r="AY231" s="163">
        <f t="shared" si="172"/>
        <v>75013.854680000004</v>
      </c>
      <c r="AZ231" s="163">
        <f t="shared" si="172"/>
        <v>0</v>
      </c>
      <c r="BA231" s="163">
        <f t="shared" si="172"/>
        <v>0</v>
      </c>
      <c r="BB231" s="163"/>
      <c r="BC231" s="238"/>
    </row>
    <row r="232" spans="1:55" ht="31.2">
      <c r="A232" s="334"/>
      <c r="B232" s="335"/>
      <c r="C232" s="335"/>
      <c r="D232" s="150" t="s">
        <v>37</v>
      </c>
      <c r="E232" s="165">
        <f t="shared" ref="E232:E237" si="173">H232+K232+N232+Q232+T232+W232+Z232+AE232+AJ232+AO232+AT232+AY232</f>
        <v>0</v>
      </c>
      <c r="F232" s="165">
        <f t="shared" si="170"/>
        <v>0</v>
      </c>
      <c r="G232" s="163"/>
      <c r="H232" s="163">
        <f t="shared" ref="H232:BA232" si="174">H36</f>
        <v>0</v>
      </c>
      <c r="I232" s="163">
        <f t="shared" si="174"/>
        <v>0</v>
      </c>
      <c r="J232" s="163">
        <f t="shared" si="174"/>
        <v>0</v>
      </c>
      <c r="K232" s="163">
        <f t="shared" si="174"/>
        <v>0</v>
      </c>
      <c r="L232" s="163">
        <f t="shared" si="174"/>
        <v>0</v>
      </c>
      <c r="M232" s="163">
        <f t="shared" si="174"/>
        <v>0</v>
      </c>
      <c r="N232" s="163">
        <f t="shared" si="174"/>
        <v>0</v>
      </c>
      <c r="O232" s="163">
        <f t="shared" si="174"/>
        <v>0</v>
      </c>
      <c r="P232" s="163">
        <f t="shared" si="174"/>
        <v>0</v>
      </c>
      <c r="Q232" s="163">
        <f t="shared" si="174"/>
        <v>0</v>
      </c>
      <c r="R232" s="163">
        <f t="shared" si="174"/>
        <v>0</v>
      </c>
      <c r="S232" s="163">
        <f t="shared" si="174"/>
        <v>0</v>
      </c>
      <c r="T232" s="163">
        <f t="shared" si="174"/>
        <v>0</v>
      </c>
      <c r="U232" s="163">
        <f t="shared" si="174"/>
        <v>0</v>
      </c>
      <c r="V232" s="163">
        <f t="shared" si="174"/>
        <v>0</v>
      </c>
      <c r="W232" s="163">
        <f t="shared" si="174"/>
        <v>0</v>
      </c>
      <c r="X232" s="163">
        <f t="shared" si="174"/>
        <v>0</v>
      </c>
      <c r="Y232" s="163">
        <f t="shared" si="174"/>
        <v>0</v>
      </c>
      <c r="Z232" s="163">
        <f t="shared" si="174"/>
        <v>0</v>
      </c>
      <c r="AA232" s="163">
        <f t="shared" si="174"/>
        <v>0</v>
      </c>
      <c r="AB232" s="163">
        <f t="shared" si="174"/>
        <v>0</v>
      </c>
      <c r="AC232" s="163">
        <f t="shared" si="174"/>
        <v>0</v>
      </c>
      <c r="AD232" s="163">
        <f t="shared" si="174"/>
        <v>0</v>
      </c>
      <c r="AE232" s="163">
        <f t="shared" si="174"/>
        <v>0</v>
      </c>
      <c r="AF232" s="163">
        <f t="shared" si="174"/>
        <v>0</v>
      </c>
      <c r="AG232" s="163">
        <f t="shared" si="174"/>
        <v>0</v>
      </c>
      <c r="AH232" s="163">
        <f t="shared" si="174"/>
        <v>0</v>
      </c>
      <c r="AI232" s="163">
        <f t="shared" si="174"/>
        <v>0</v>
      </c>
      <c r="AJ232" s="163">
        <f t="shared" si="174"/>
        <v>0</v>
      </c>
      <c r="AK232" s="163">
        <f t="shared" si="174"/>
        <v>0</v>
      </c>
      <c r="AL232" s="163">
        <f t="shared" si="174"/>
        <v>0</v>
      </c>
      <c r="AM232" s="163">
        <f t="shared" si="174"/>
        <v>0</v>
      </c>
      <c r="AN232" s="163">
        <f t="shared" si="174"/>
        <v>0</v>
      </c>
      <c r="AO232" s="163">
        <f t="shared" si="174"/>
        <v>0</v>
      </c>
      <c r="AP232" s="163">
        <f t="shared" si="174"/>
        <v>0</v>
      </c>
      <c r="AQ232" s="163">
        <f t="shared" si="174"/>
        <v>0</v>
      </c>
      <c r="AR232" s="163">
        <f t="shared" si="174"/>
        <v>0</v>
      </c>
      <c r="AS232" s="163">
        <f t="shared" si="174"/>
        <v>0</v>
      </c>
      <c r="AT232" s="163">
        <f t="shared" si="174"/>
        <v>0</v>
      </c>
      <c r="AU232" s="163">
        <f t="shared" si="174"/>
        <v>0</v>
      </c>
      <c r="AV232" s="163">
        <f t="shared" si="174"/>
        <v>0</v>
      </c>
      <c r="AW232" s="163">
        <f t="shared" si="174"/>
        <v>0</v>
      </c>
      <c r="AX232" s="163">
        <f t="shared" si="174"/>
        <v>0</v>
      </c>
      <c r="AY232" s="163">
        <f t="shared" si="174"/>
        <v>0</v>
      </c>
      <c r="AZ232" s="163">
        <f t="shared" si="174"/>
        <v>0</v>
      </c>
      <c r="BA232" s="163">
        <f t="shared" si="174"/>
        <v>0</v>
      </c>
      <c r="BB232" s="163"/>
      <c r="BC232" s="238"/>
    </row>
    <row r="233" spans="1:55" ht="46.8">
      <c r="A233" s="334"/>
      <c r="B233" s="335"/>
      <c r="C233" s="335"/>
      <c r="D233" s="173" t="s">
        <v>2</v>
      </c>
      <c r="E233" s="165">
        <f t="shared" si="173"/>
        <v>0</v>
      </c>
      <c r="F233" s="165">
        <f t="shared" si="170"/>
        <v>0</v>
      </c>
      <c r="G233" s="163"/>
      <c r="H233" s="163">
        <f t="shared" ref="H233:BA233" si="175">H37</f>
        <v>0</v>
      </c>
      <c r="I233" s="163">
        <f t="shared" si="175"/>
        <v>0</v>
      </c>
      <c r="J233" s="163">
        <f t="shared" si="175"/>
        <v>0</v>
      </c>
      <c r="K233" s="163">
        <f t="shared" si="175"/>
        <v>0</v>
      </c>
      <c r="L233" s="163">
        <f t="shared" si="175"/>
        <v>0</v>
      </c>
      <c r="M233" s="163">
        <f t="shared" si="175"/>
        <v>0</v>
      </c>
      <c r="N233" s="163">
        <f t="shared" si="175"/>
        <v>0</v>
      </c>
      <c r="O233" s="163">
        <f t="shared" si="175"/>
        <v>0</v>
      </c>
      <c r="P233" s="163">
        <f t="shared" si="175"/>
        <v>0</v>
      </c>
      <c r="Q233" s="163">
        <f t="shared" si="175"/>
        <v>0</v>
      </c>
      <c r="R233" s="163">
        <f t="shared" si="175"/>
        <v>0</v>
      </c>
      <c r="S233" s="163">
        <f t="shared" si="175"/>
        <v>0</v>
      </c>
      <c r="T233" s="163">
        <f t="shared" si="175"/>
        <v>0</v>
      </c>
      <c r="U233" s="163">
        <f t="shared" si="175"/>
        <v>0</v>
      </c>
      <c r="V233" s="163">
        <f t="shared" si="175"/>
        <v>0</v>
      </c>
      <c r="W233" s="163">
        <f t="shared" si="175"/>
        <v>0</v>
      </c>
      <c r="X233" s="163">
        <f t="shared" si="175"/>
        <v>0</v>
      </c>
      <c r="Y233" s="163">
        <f t="shared" si="175"/>
        <v>0</v>
      </c>
      <c r="Z233" s="163">
        <f t="shared" si="175"/>
        <v>0</v>
      </c>
      <c r="AA233" s="163">
        <f t="shared" si="175"/>
        <v>0</v>
      </c>
      <c r="AB233" s="163">
        <f t="shared" si="175"/>
        <v>0</v>
      </c>
      <c r="AC233" s="163">
        <f t="shared" si="175"/>
        <v>0</v>
      </c>
      <c r="AD233" s="163">
        <f t="shared" si="175"/>
        <v>0</v>
      </c>
      <c r="AE233" s="163">
        <f t="shared" si="175"/>
        <v>0</v>
      </c>
      <c r="AF233" s="163">
        <f t="shared" si="175"/>
        <v>0</v>
      </c>
      <c r="AG233" s="163">
        <f t="shared" si="175"/>
        <v>0</v>
      </c>
      <c r="AH233" s="163">
        <f t="shared" si="175"/>
        <v>0</v>
      </c>
      <c r="AI233" s="163">
        <f t="shared" si="175"/>
        <v>0</v>
      </c>
      <c r="AJ233" s="163">
        <f t="shared" si="175"/>
        <v>0</v>
      </c>
      <c r="AK233" s="163">
        <f t="shared" si="175"/>
        <v>0</v>
      </c>
      <c r="AL233" s="163">
        <f t="shared" si="175"/>
        <v>0</v>
      </c>
      <c r="AM233" s="163">
        <f t="shared" si="175"/>
        <v>0</v>
      </c>
      <c r="AN233" s="163">
        <f t="shared" si="175"/>
        <v>0</v>
      </c>
      <c r="AO233" s="163">
        <f t="shared" si="175"/>
        <v>0</v>
      </c>
      <c r="AP233" s="163">
        <f t="shared" si="175"/>
        <v>0</v>
      </c>
      <c r="AQ233" s="163">
        <f t="shared" si="175"/>
        <v>0</v>
      </c>
      <c r="AR233" s="163">
        <f t="shared" si="175"/>
        <v>0</v>
      </c>
      <c r="AS233" s="163">
        <f t="shared" si="175"/>
        <v>0</v>
      </c>
      <c r="AT233" s="163">
        <f t="shared" si="175"/>
        <v>0</v>
      </c>
      <c r="AU233" s="163">
        <f t="shared" si="175"/>
        <v>0</v>
      </c>
      <c r="AV233" s="163">
        <f t="shared" si="175"/>
        <v>0</v>
      </c>
      <c r="AW233" s="163">
        <f t="shared" si="175"/>
        <v>0</v>
      </c>
      <c r="AX233" s="163">
        <f t="shared" si="175"/>
        <v>0</v>
      </c>
      <c r="AY233" s="163">
        <f t="shared" si="175"/>
        <v>0</v>
      </c>
      <c r="AZ233" s="163">
        <f t="shared" si="175"/>
        <v>0</v>
      </c>
      <c r="BA233" s="163">
        <f t="shared" si="175"/>
        <v>0</v>
      </c>
      <c r="BB233" s="163"/>
      <c r="BC233" s="238"/>
    </row>
    <row r="234" spans="1:55" ht="15.6">
      <c r="A234" s="334"/>
      <c r="B234" s="335"/>
      <c r="C234" s="335"/>
      <c r="D234" s="237" t="s">
        <v>268</v>
      </c>
      <c r="E234" s="259">
        <f t="shared" si="173"/>
        <v>107598.40333</v>
      </c>
      <c r="F234" s="259">
        <f t="shared" si="170"/>
        <v>29936.548649999997</v>
      </c>
      <c r="G234" s="163">
        <f t="shared" ref="G234" si="176">F234*100/E234</f>
        <v>27.822484092246054</v>
      </c>
      <c r="H234" s="163">
        <f t="shared" ref="H234:BA234" si="177">H38</f>
        <v>0</v>
      </c>
      <c r="I234" s="163">
        <f t="shared" si="177"/>
        <v>0</v>
      </c>
      <c r="J234" s="163">
        <f t="shared" si="177"/>
        <v>0</v>
      </c>
      <c r="K234" s="163">
        <f t="shared" si="177"/>
        <v>0</v>
      </c>
      <c r="L234" s="163">
        <f t="shared" si="177"/>
        <v>0</v>
      </c>
      <c r="M234" s="163">
        <f t="shared" si="177"/>
        <v>0</v>
      </c>
      <c r="N234" s="163">
        <f t="shared" si="177"/>
        <v>0</v>
      </c>
      <c r="O234" s="163">
        <f t="shared" si="177"/>
        <v>0</v>
      </c>
      <c r="P234" s="163">
        <f t="shared" si="177"/>
        <v>0</v>
      </c>
      <c r="Q234" s="163">
        <f t="shared" si="177"/>
        <v>1420</v>
      </c>
      <c r="R234" s="163">
        <f t="shared" si="177"/>
        <v>1420</v>
      </c>
      <c r="S234" s="163">
        <f t="shared" si="177"/>
        <v>0</v>
      </c>
      <c r="T234" s="163">
        <f t="shared" si="177"/>
        <v>2986.1593500000004</v>
      </c>
      <c r="U234" s="163">
        <f t="shared" si="177"/>
        <v>2986.1593500000004</v>
      </c>
      <c r="V234" s="163">
        <f t="shared" si="177"/>
        <v>0</v>
      </c>
      <c r="W234" s="163">
        <f t="shared" si="177"/>
        <v>0</v>
      </c>
      <c r="X234" s="163">
        <f t="shared" si="177"/>
        <v>0</v>
      </c>
      <c r="Y234" s="163">
        <f t="shared" si="177"/>
        <v>0</v>
      </c>
      <c r="Z234" s="163">
        <f t="shared" si="177"/>
        <v>0</v>
      </c>
      <c r="AA234" s="163">
        <f t="shared" si="177"/>
        <v>0</v>
      </c>
      <c r="AB234" s="163">
        <f t="shared" si="177"/>
        <v>0</v>
      </c>
      <c r="AC234" s="163">
        <f t="shared" si="177"/>
        <v>0</v>
      </c>
      <c r="AD234" s="163">
        <f t="shared" si="177"/>
        <v>0</v>
      </c>
      <c r="AE234" s="163">
        <f t="shared" si="177"/>
        <v>0</v>
      </c>
      <c r="AF234" s="163">
        <f t="shared" si="177"/>
        <v>0</v>
      </c>
      <c r="AG234" s="163">
        <f t="shared" si="177"/>
        <v>0</v>
      </c>
      <c r="AH234" s="163">
        <f t="shared" si="177"/>
        <v>0</v>
      </c>
      <c r="AI234" s="163">
        <f t="shared" si="177"/>
        <v>0</v>
      </c>
      <c r="AJ234" s="163">
        <f t="shared" si="177"/>
        <v>2008.9684099999999</v>
      </c>
      <c r="AK234" s="163">
        <f t="shared" si="177"/>
        <v>2008.9684099999999</v>
      </c>
      <c r="AL234" s="163">
        <f t="shared" si="177"/>
        <v>0</v>
      </c>
      <c r="AM234" s="163">
        <f t="shared" si="177"/>
        <v>0</v>
      </c>
      <c r="AN234" s="163">
        <f t="shared" si="177"/>
        <v>0</v>
      </c>
      <c r="AO234" s="163">
        <f t="shared" si="177"/>
        <v>16141.22761</v>
      </c>
      <c r="AP234" s="163">
        <f t="shared" si="177"/>
        <v>16141.22761</v>
      </c>
      <c r="AQ234" s="163">
        <f t="shared" si="177"/>
        <v>0</v>
      </c>
      <c r="AR234" s="163">
        <f t="shared" si="177"/>
        <v>0</v>
      </c>
      <c r="AS234" s="163">
        <f t="shared" si="177"/>
        <v>0</v>
      </c>
      <c r="AT234" s="163">
        <f t="shared" si="177"/>
        <v>10028.19328</v>
      </c>
      <c r="AU234" s="163">
        <f t="shared" si="177"/>
        <v>7380.1932799999995</v>
      </c>
      <c r="AV234" s="163">
        <f t="shared" si="177"/>
        <v>0</v>
      </c>
      <c r="AW234" s="163">
        <f t="shared" si="177"/>
        <v>0</v>
      </c>
      <c r="AX234" s="163">
        <f t="shared" si="177"/>
        <v>0</v>
      </c>
      <c r="AY234" s="163">
        <f t="shared" si="177"/>
        <v>75013.854680000004</v>
      </c>
      <c r="AZ234" s="163">
        <f t="shared" si="177"/>
        <v>0</v>
      </c>
      <c r="BA234" s="163">
        <f t="shared" si="177"/>
        <v>0</v>
      </c>
      <c r="BB234" s="163"/>
      <c r="BC234" s="238"/>
    </row>
    <row r="235" spans="1:55" ht="82.5" customHeight="1">
      <c r="A235" s="334"/>
      <c r="B235" s="335"/>
      <c r="C235" s="335"/>
      <c r="D235" s="237" t="s">
        <v>274</v>
      </c>
      <c r="E235" s="165">
        <f t="shared" si="173"/>
        <v>84524.774669999999</v>
      </c>
      <c r="F235" s="165">
        <f t="shared" si="170"/>
        <v>19828.767090000001</v>
      </c>
      <c r="G235" s="163"/>
      <c r="H235" s="163">
        <f t="shared" ref="H235:BA235" si="178">H39</f>
        <v>0</v>
      </c>
      <c r="I235" s="163">
        <f t="shared" si="178"/>
        <v>0</v>
      </c>
      <c r="J235" s="163">
        <f t="shared" si="178"/>
        <v>0</v>
      </c>
      <c r="K235" s="163">
        <f t="shared" si="178"/>
        <v>0</v>
      </c>
      <c r="L235" s="163">
        <f t="shared" si="178"/>
        <v>0</v>
      </c>
      <c r="M235" s="163">
        <f t="shared" si="178"/>
        <v>0</v>
      </c>
      <c r="N235" s="163">
        <f t="shared" si="178"/>
        <v>0</v>
      </c>
      <c r="O235" s="163">
        <f t="shared" si="178"/>
        <v>0</v>
      </c>
      <c r="P235" s="163">
        <f t="shared" si="178"/>
        <v>0</v>
      </c>
      <c r="Q235" s="163">
        <f t="shared" si="178"/>
        <v>0</v>
      </c>
      <c r="R235" s="163">
        <f t="shared" si="178"/>
        <v>0</v>
      </c>
      <c r="S235" s="163">
        <f t="shared" si="178"/>
        <v>0</v>
      </c>
      <c r="T235" s="163">
        <f t="shared" si="178"/>
        <v>2686.1593500000004</v>
      </c>
      <c r="U235" s="163">
        <f t="shared" si="178"/>
        <v>2686.1593500000004</v>
      </c>
      <c r="V235" s="163">
        <f t="shared" si="178"/>
        <v>0</v>
      </c>
      <c r="W235" s="163">
        <f t="shared" si="178"/>
        <v>0</v>
      </c>
      <c r="X235" s="163">
        <f t="shared" si="178"/>
        <v>0</v>
      </c>
      <c r="Y235" s="163">
        <f t="shared" si="178"/>
        <v>0</v>
      </c>
      <c r="Z235" s="163">
        <f t="shared" si="178"/>
        <v>0</v>
      </c>
      <c r="AA235" s="163">
        <f t="shared" si="178"/>
        <v>0</v>
      </c>
      <c r="AB235" s="163">
        <f t="shared" si="178"/>
        <v>0</v>
      </c>
      <c r="AC235" s="163">
        <f t="shared" si="178"/>
        <v>0</v>
      </c>
      <c r="AD235" s="163">
        <f t="shared" si="178"/>
        <v>0</v>
      </c>
      <c r="AE235" s="163">
        <f t="shared" si="178"/>
        <v>0</v>
      </c>
      <c r="AF235" s="163">
        <f t="shared" si="178"/>
        <v>0</v>
      </c>
      <c r="AG235" s="163">
        <f t="shared" si="178"/>
        <v>0</v>
      </c>
      <c r="AH235" s="163">
        <f t="shared" si="178"/>
        <v>0</v>
      </c>
      <c r="AI235" s="163">
        <f t="shared" si="178"/>
        <v>0</v>
      </c>
      <c r="AJ235" s="163">
        <f t="shared" si="178"/>
        <v>2008.9684099999999</v>
      </c>
      <c r="AK235" s="163">
        <f t="shared" si="178"/>
        <v>2008.9684099999999</v>
      </c>
      <c r="AL235" s="163">
        <f t="shared" si="178"/>
        <v>0</v>
      </c>
      <c r="AM235" s="163">
        <f t="shared" si="178"/>
        <v>0</v>
      </c>
      <c r="AN235" s="163">
        <f t="shared" si="178"/>
        <v>0</v>
      </c>
      <c r="AO235" s="163">
        <f t="shared" si="178"/>
        <v>13701.58661</v>
      </c>
      <c r="AP235" s="163">
        <f t="shared" si="178"/>
        <v>13701.58661</v>
      </c>
      <c r="AQ235" s="163">
        <f t="shared" si="178"/>
        <v>0</v>
      </c>
      <c r="AR235" s="163">
        <f t="shared" si="178"/>
        <v>0</v>
      </c>
      <c r="AS235" s="163">
        <f t="shared" si="178"/>
        <v>0</v>
      </c>
      <c r="AT235" s="163">
        <f t="shared" si="178"/>
        <v>1432.0527199999999</v>
      </c>
      <c r="AU235" s="163">
        <f t="shared" si="178"/>
        <v>1432.0527199999999</v>
      </c>
      <c r="AV235" s="163">
        <f t="shared" si="178"/>
        <v>0</v>
      </c>
      <c r="AW235" s="163">
        <f t="shared" si="178"/>
        <v>0</v>
      </c>
      <c r="AX235" s="163">
        <f t="shared" si="178"/>
        <v>0</v>
      </c>
      <c r="AY235" s="163">
        <f t="shared" si="178"/>
        <v>64696.007579999998</v>
      </c>
      <c r="AZ235" s="163">
        <f t="shared" si="178"/>
        <v>0</v>
      </c>
      <c r="BA235" s="163">
        <f t="shared" si="178"/>
        <v>0</v>
      </c>
      <c r="BB235" s="163"/>
      <c r="BC235" s="238"/>
    </row>
    <row r="236" spans="1:55" ht="15.6">
      <c r="A236" s="334"/>
      <c r="B236" s="335"/>
      <c r="C236" s="335"/>
      <c r="D236" s="237" t="s">
        <v>269</v>
      </c>
      <c r="E236" s="165">
        <f t="shared" si="173"/>
        <v>0</v>
      </c>
      <c r="F236" s="165">
        <f t="shared" si="170"/>
        <v>0</v>
      </c>
      <c r="G236" s="204"/>
      <c r="H236" s="163">
        <f t="shared" ref="H236:BA236" si="179">H40</f>
        <v>0</v>
      </c>
      <c r="I236" s="163">
        <f t="shared" si="179"/>
        <v>0</v>
      </c>
      <c r="J236" s="163">
        <f t="shared" si="179"/>
        <v>0</v>
      </c>
      <c r="K236" s="163">
        <f t="shared" si="179"/>
        <v>0</v>
      </c>
      <c r="L236" s="163">
        <f t="shared" si="179"/>
        <v>0</v>
      </c>
      <c r="M236" s="163">
        <f t="shared" si="179"/>
        <v>0</v>
      </c>
      <c r="N236" s="163">
        <f t="shared" si="179"/>
        <v>0</v>
      </c>
      <c r="O236" s="163">
        <f t="shared" si="179"/>
        <v>0</v>
      </c>
      <c r="P236" s="163">
        <f t="shared" si="179"/>
        <v>0</v>
      </c>
      <c r="Q236" s="163">
        <f t="shared" si="179"/>
        <v>0</v>
      </c>
      <c r="R236" s="163">
        <f t="shared" si="179"/>
        <v>0</v>
      </c>
      <c r="S236" s="163">
        <f t="shared" si="179"/>
        <v>0</v>
      </c>
      <c r="T236" s="163">
        <f t="shared" si="179"/>
        <v>0</v>
      </c>
      <c r="U236" s="163">
        <f t="shared" si="179"/>
        <v>0</v>
      </c>
      <c r="V236" s="163">
        <f t="shared" si="179"/>
        <v>0</v>
      </c>
      <c r="W236" s="163">
        <f t="shared" si="179"/>
        <v>0</v>
      </c>
      <c r="X236" s="163">
        <f t="shared" si="179"/>
        <v>0</v>
      </c>
      <c r="Y236" s="163">
        <f t="shared" si="179"/>
        <v>0</v>
      </c>
      <c r="Z236" s="163">
        <f t="shared" si="179"/>
        <v>0</v>
      </c>
      <c r="AA236" s="163">
        <f t="shared" si="179"/>
        <v>0</v>
      </c>
      <c r="AB236" s="163">
        <f t="shared" si="179"/>
        <v>0</v>
      </c>
      <c r="AC236" s="163">
        <f t="shared" si="179"/>
        <v>0</v>
      </c>
      <c r="AD236" s="163">
        <f t="shared" si="179"/>
        <v>0</v>
      </c>
      <c r="AE236" s="163">
        <f t="shared" si="179"/>
        <v>0</v>
      </c>
      <c r="AF236" s="163">
        <f t="shared" si="179"/>
        <v>0</v>
      </c>
      <c r="AG236" s="163">
        <f t="shared" si="179"/>
        <v>0</v>
      </c>
      <c r="AH236" s="163">
        <f t="shared" si="179"/>
        <v>0</v>
      </c>
      <c r="AI236" s="163">
        <f t="shared" si="179"/>
        <v>0</v>
      </c>
      <c r="AJ236" s="163">
        <f t="shared" si="179"/>
        <v>0</v>
      </c>
      <c r="AK236" s="163">
        <f t="shared" si="179"/>
        <v>0</v>
      </c>
      <c r="AL236" s="163">
        <f t="shared" si="179"/>
        <v>0</v>
      </c>
      <c r="AM236" s="163">
        <f t="shared" si="179"/>
        <v>0</v>
      </c>
      <c r="AN236" s="163">
        <f t="shared" si="179"/>
        <v>0</v>
      </c>
      <c r="AO236" s="163">
        <f t="shared" si="179"/>
        <v>0</v>
      </c>
      <c r="AP236" s="163">
        <f t="shared" si="179"/>
        <v>0</v>
      </c>
      <c r="AQ236" s="163">
        <f t="shared" si="179"/>
        <v>0</v>
      </c>
      <c r="AR236" s="163">
        <f t="shared" si="179"/>
        <v>0</v>
      </c>
      <c r="AS236" s="163">
        <f t="shared" si="179"/>
        <v>0</v>
      </c>
      <c r="AT236" s="163">
        <f t="shared" si="179"/>
        <v>0</v>
      </c>
      <c r="AU236" s="163">
        <f t="shared" si="179"/>
        <v>0</v>
      </c>
      <c r="AV236" s="163">
        <f t="shared" si="179"/>
        <v>0</v>
      </c>
      <c r="AW236" s="163">
        <f t="shared" si="179"/>
        <v>0</v>
      </c>
      <c r="AX236" s="163">
        <f t="shared" si="179"/>
        <v>0</v>
      </c>
      <c r="AY236" s="163">
        <f t="shared" si="179"/>
        <v>0</v>
      </c>
      <c r="AZ236" s="163">
        <f t="shared" si="179"/>
        <v>0</v>
      </c>
      <c r="BA236" s="163">
        <f t="shared" si="179"/>
        <v>0</v>
      </c>
      <c r="BB236" s="163"/>
      <c r="BC236" s="238"/>
    </row>
    <row r="237" spans="1:55" ht="31.2">
      <c r="A237" s="334"/>
      <c r="B237" s="335"/>
      <c r="C237" s="335"/>
      <c r="D237" s="144" t="s">
        <v>43</v>
      </c>
      <c r="E237" s="165">
        <f t="shared" si="173"/>
        <v>0</v>
      </c>
      <c r="F237" s="165">
        <f t="shared" si="170"/>
        <v>0</v>
      </c>
      <c r="G237" s="204"/>
      <c r="H237" s="163">
        <f>H41</f>
        <v>0</v>
      </c>
      <c r="I237" s="163">
        <f t="shared" ref="I237:BA237" si="180">I41</f>
        <v>0</v>
      </c>
      <c r="J237" s="163">
        <f t="shared" si="180"/>
        <v>0</v>
      </c>
      <c r="K237" s="163">
        <f t="shared" si="180"/>
        <v>0</v>
      </c>
      <c r="L237" s="163">
        <f t="shared" si="180"/>
        <v>0</v>
      </c>
      <c r="M237" s="163">
        <f t="shared" si="180"/>
        <v>0</v>
      </c>
      <c r="N237" s="163">
        <f t="shared" si="180"/>
        <v>0</v>
      </c>
      <c r="O237" s="163">
        <f t="shared" si="180"/>
        <v>0</v>
      </c>
      <c r="P237" s="163">
        <f t="shared" si="180"/>
        <v>0</v>
      </c>
      <c r="Q237" s="163">
        <f t="shared" si="180"/>
        <v>0</v>
      </c>
      <c r="R237" s="163">
        <f t="shared" si="180"/>
        <v>0</v>
      </c>
      <c r="S237" s="163">
        <f t="shared" si="180"/>
        <v>0</v>
      </c>
      <c r="T237" s="163">
        <f t="shared" si="180"/>
        <v>0</v>
      </c>
      <c r="U237" s="163">
        <f t="shared" si="180"/>
        <v>0</v>
      </c>
      <c r="V237" s="163">
        <f t="shared" si="180"/>
        <v>0</v>
      </c>
      <c r="W237" s="163">
        <f t="shared" si="180"/>
        <v>0</v>
      </c>
      <c r="X237" s="163">
        <f t="shared" si="180"/>
        <v>0</v>
      </c>
      <c r="Y237" s="163">
        <f t="shared" si="180"/>
        <v>0</v>
      </c>
      <c r="Z237" s="163">
        <f t="shared" si="180"/>
        <v>0</v>
      </c>
      <c r="AA237" s="163">
        <f t="shared" si="180"/>
        <v>0</v>
      </c>
      <c r="AB237" s="163">
        <f t="shared" si="180"/>
        <v>0</v>
      </c>
      <c r="AC237" s="163">
        <f t="shared" si="180"/>
        <v>0</v>
      </c>
      <c r="AD237" s="163">
        <f t="shared" si="180"/>
        <v>0</v>
      </c>
      <c r="AE237" s="163">
        <f t="shared" si="180"/>
        <v>0</v>
      </c>
      <c r="AF237" s="163">
        <f t="shared" si="180"/>
        <v>0</v>
      </c>
      <c r="AG237" s="163">
        <f t="shared" si="180"/>
        <v>0</v>
      </c>
      <c r="AH237" s="163">
        <f t="shared" si="180"/>
        <v>0</v>
      </c>
      <c r="AI237" s="163">
        <f t="shared" si="180"/>
        <v>0</v>
      </c>
      <c r="AJ237" s="163">
        <f t="shared" si="180"/>
        <v>0</v>
      </c>
      <c r="AK237" s="163">
        <f t="shared" si="180"/>
        <v>0</v>
      </c>
      <c r="AL237" s="163">
        <f t="shared" si="180"/>
        <v>0</v>
      </c>
      <c r="AM237" s="163">
        <f t="shared" si="180"/>
        <v>0</v>
      </c>
      <c r="AN237" s="163">
        <f t="shared" si="180"/>
        <v>0</v>
      </c>
      <c r="AO237" s="163">
        <f t="shared" si="180"/>
        <v>0</v>
      </c>
      <c r="AP237" s="163">
        <f t="shared" si="180"/>
        <v>0</v>
      </c>
      <c r="AQ237" s="163">
        <f t="shared" si="180"/>
        <v>0</v>
      </c>
      <c r="AR237" s="163">
        <f t="shared" si="180"/>
        <v>0</v>
      </c>
      <c r="AS237" s="163">
        <f t="shared" si="180"/>
        <v>0</v>
      </c>
      <c r="AT237" s="163">
        <f t="shared" si="180"/>
        <v>0</v>
      </c>
      <c r="AU237" s="163">
        <f t="shared" si="180"/>
        <v>0</v>
      </c>
      <c r="AV237" s="163">
        <f t="shared" si="180"/>
        <v>0</v>
      </c>
      <c r="AW237" s="163">
        <f t="shared" si="180"/>
        <v>0</v>
      </c>
      <c r="AX237" s="163">
        <f t="shared" si="180"/>
        <v>0</v>
      </c>
      <c r="AY237" s="163">
        <f t="shared" si="180"/>
        <v>0</v>
      </c>
      <c r="AZ237" s="163"/>
      <c r="BA237" s="163">
        <f t="shared" si="180"/>
        <v>0</v>
      </c>
      <c r="BB237" s="163"/>
      <c r="BC237" s="238"/>
    </row>
    <row r="238" spans="1:55" ht="22.5" customHeight="1">
      <c r="A238" s="314" t="s">
        <v>280</v>
      </c>
      <c r="B238" s="344" t="s">
        <v>314</v>
      </c>
      <c r="C238" s="310" t="s">
        <v>293</v>
      </c>
      <c r="D238" s="150" t="s">
        <v>41</v>
      </c>
      <c r="E238" s="163">
        <f>H238+K238+N238+Q238+T238+W238+Z238+AE238+AJ238+AO238+AT238+AY238</f>
        <v>105992.05456999999</v>
      </c>
      <c r="F238" s="163">
        <f t="shared" ref="F238:F244" si="181">I238+L238+O238+R238+U238+X238+AA238+AF238+AK238+AP238+AU238+AZ238</f>
        <v>81144.367869999987</v>
      </c>
      <c r="G238" s="163">
        <f t="shared" ref="G238:G241" si="182">F238*100/E238</f>
        <v>76.557028919946134</v>
      </c>
      <c r="H238" s="163">
        <f>SUM(H239:H241)</f>
        <v>0</v>
      </c>
      <c r="I238" s="163">
        <f t="shared" ref="I238:BA238" si="183">SUM(I239:I241)</f>
        <v>0</v>
      </c>
      <c r="J238" s="163">
        <f t="shared" si="183"/>
        <v>0</v>
      </c>
      <c r="K238" s="163">
        <f t="shared" si="183"/>
        <v>354.00000000000017</v>
      </c>
      <c r="L238" s="163">
        <f t="shared" si="183"/>
        <v>354.00000000000017</v>
      </c>
      <c r="M238" s="163">
        <f t="shared" si="183"/>
        <v>0</v>
      </c>
      <c r="N238" s="163">
        <f t="shared" si="183"/>
        <v>2400</v>
      </c>
      <c r="O238" s="163">
        <f t="shared" si="183"/>
        <v>2400</v>
      </c>
      <c r="P238" s="163">
        <f t="shared" si="183"/>
        <v>0</v>
      </c>
      <c r="Q238" s="163">
        <f t="shared" si="183"/>
        <v>0</v>
      </c>
      <c r="R238" s="163">
        <f t="shared" si="183"/>
        <v>0</v>
      </c>
      <c r="S238" s="163">
        <f t="shared" si="183"/>
        <v>0</v>
      </c>
      <c r="T238" s="163">
        <f t="shared" si="183"/>
        <v>0</v>
      </c>
      <c r="U238" s="163">
        <f t="shared" si="183"/>
        <v>0</v>
      </c>
      <c r="V238" s="163">
        <f t="shared" si="183"/>
        <v>0</v>
      </c>
      <c r="W238" s="163">
        <f t="shared" si="183"/>
        <v>8389.7128300000004</v>
      </c>
      <c r="X238" s="163">
        <f t="shared" si="183"/>
        <v>8389.7128300000004</v>
      </c>
      <c r="Y238" s="163">
        <f t="shared" si="183"/>
        <v>0</v>
      </c>
      <c r="Z238" s="163">
        <f t="shared" si="183"/>
        <v>9622.4663999999993</v>
      </c>
      <c r="AA238" s="163">
        <f t="shared" si="183"/>
        <v>9622.4663999999993</v>
      </c>
      <c r="AB238" s="163">
        <f t="shared" si="183"/>
        <v>0</v>
      </c>
      <c r="AC238" s="163">
        <f t="shared" si="183"/>
        <v>0</v>
      </c>
      <c r="AD238" s="163">
        <f t="shared" si="183"/>
        <v>0</v>
      </c>
      <c r="AE238" s="163">
        <f t="shared" si="183"/>
        <v>30713.558550000002</v>
      </c>
      <c r="AF238" s="163">
        <f t="shared" si="183"/>
        <v>30713.558550000002</v>
      </c>
      <c r="AG238" s="163">
        <f t="shared" si="183"/>
        <v>0</v>
      </c>
      <c r="AH238" s="163">
        <f t="shared" si="183"/>
        <v>0</v>
      </c>
      <c r="AI238" s="163">
        <f t="shared" si="183"/>
        <v>0</v>
      </c>
      <c r="AJ238" s="163">
        <f t="shared" si="183"/>
        <v>19411.120729999995</v>
      </c>
      <c r="AK238" s="163">
        <f t="shared" si="183"/>
        <v>19411.120729999995</v>
      </c>
      <c r="AL238" s="163">
        <f t="shared" si="183"/>
        <v>0</v>
      </c>
      <c r="AM238" s="163">
        <f t="shared" si="183"/>
        <v>0</v>
      </c>
      <c r="AN238" s="163">
        <f t="shared" si="183"/>
        <v>0</v>
      </c>
      <c r="AO238" s="163">
        <f t="shared" si="183"/>
        <v>1267.1479999999999</v>
      </c>
      <c r="AP238" s="163">
        <f t="shared" si="183"/>
        <v>1267.1479999999999</v>
      </c>
      <c r="AQ238" s="163">
        <f t="shared" si="183"/>
        <v>0</v>
      </c>
      <c r="AR238" s="163">
        <f t="shared" si="183"/>
        <v>0</v>
      </c>
      <c r="AS238" s="163">
        <f t="shared" si="183"/>
        <v>0</v>
      </c>
      <c r="AT238" s="163">
        <f t="shared" si="183"/>
        <v>20762.685280000002</v>
      </c>
      <c r="AU238" s="163">
        <f t="shared" si="183"/>
        <v>8986.361359999999</v>
      </c>
      <c r="AV238" s="163">
        <f t="shared" si="183"/>
        <v>0</v>
      </c>
      <c r="AW238" s="163">
        <f t="shared" si="183"/>
        <v>0</v>
      </c>
      <c r="AX238" s="163">
        <f t="shared" si="183"/>
        <v>0</v>
      </c>
      <c r="AY238" s="163">
        <f t="shared" si="183"/>
        <v>13071.362779999999</v>
      </c>
      <c r="AZ238" s="163">
        <f t="shared" si="183"/>
        <v>0</v>
      </c>
      <c r="BA238" s="163">
        <f t="shared" si="183"/>
        <v>0</v>
      </c>
      <c r="BB238" s="331" t="s">
        <v>713</v>
      </c>
      <c r="BC238" s="238"/>
    </row>
    <row r="239" spans="1:55" ht="36" customHeight="1">
      <c r="A239" s="315"/>
      <c r="B239" s="345"/>
      <c r="C239" s="310"/>
      <c r="D239" s="148" t="s">
        <v>37</v>
      </c>
      <c r="E239" s="163">
        <f>H239+K239+N239+Q239+T239+W239+Z239+AE239+AJ239+AO239+AT239+AY239</f>
        <v>0</v>
      </c>
      <c r="F239" s="163">
        <f t="shared" si="181"/>
        <v>0</v>
      </c>
      <c r="G239" s="163"/>
      <c r="H239" s="163">
        <f>H246+H253+H260+H267+H274+H281+H288+H295+H302+H309+H316+H323+H330+H337+H344+H351+H358+H365+H372+H379+H386+H393+H400+H407+H414+H421+H428+H435+H442+H449+H456+H463+H470+H477+H484+H491+H498+H505+H512+H519+H526+H533+H540+H547+H554+H561+H568+H575+H582+H589+H596+H603+H610+H617+H624+H631+H638+H645+H652+H659</f>
        <v>0</v>
      </c>
      <c r="I239" s="163">
        <f t="shared" ref="I239:BA239" si="184">I246+I253+I260+I267+I274+I281+I288+I295+I302+I309+I316+I323+I330+I337+I344+I351+I358+I365+I372+I379+I386+I393+I400+I407+I414+I421+I428+I435+I442+I449+I456+I463+I470+I477+I484+I491+I498+I505+I512+I519+I526+I533+I540+I547+I554+I561+I568+I575+I582+I589+I596+I603+I610+I617+I624+I631+I638+I645+I652+I659</f>
        <v>0</v>
      </c>
      <c r="J239" s="163">
        <f t="shared" si="184"/>
        <v>0</v>
      </c>
      <c r="K239" s="163">
        <f t="shared" si="184"/>
        <v>0</v>
      </c>
      <c r="L239" s="163">
        <f t="shared" si="184"/>
        <v>0</v>
      </c>
      <c r="M239" s="163">
        <f t="shared" si="184"/>
        <v>0</v>
      </c>
      <c r="N239" s="163">
        <f t="shared" si="184"/>
        <v>0</v>
      </c>
      <c r="O239" s="163">
        <f t="shared" si="184"/>
        <v>0</v>
      </c>
      <c r="P239" s="163">
        <f t="shared" si="184"/>
        <v>0</v>
      </c>
      <c r="Q239" s="163">
        <f t="shared" si="184"/>
        <v>0</v>
      </c>
      <c r="R239" s="163">
        <f t="shared" si="184"/>
        <v>0</v>
      </c>
      <c r="S239" s="163">
        <f t="shared" si="184"/>
        <v>0</v>
      </c>
      <c r="T239" s="163">
        <f t="shared" si="184"/>
        <v>0</v>
      </c>
      <c r="U239" s="163">
        <f t="shared" si="184"/>
        <v>0</v>
      </c>
      <c r="V239" s="163">
        <f t="shared" si="184"/>
        <v>0</v>
      </c>
      <c r="W239" s="163">
        <f t="shared" si="184"/>
        <v>0</v>
      </c>
      <c r="X239" s="163">
        <f t="shared" si="184"/>
        <v>0</v>
      </c>
      <c r="Y239" s="163">
        <f t="shared" si="184"/>
        <v>0</v>
      </c>
      <c r="Z239" s="163">
        <f t="shared" si="184"/>
        <v>0</v>
      </c>
      <c r="AA239" s="163">
        <f t="shared" si="184"/>
        <v>0</v>
      </c>
      <c r="AB239" s="163">
        <f t="shared" si="184"/>
        <v>0</v>
      </c>
      <c r="AC239" s="163">
        <f t="shared" si="184"/>
        <v>0</v>
      </c>
      <c r="AD239" s="163">
        <f t="shared" si="184"/>
        <v>0</v>
      </c>
      <c r="AE239" s="163">
        <f t="shared" si="184"/>
        <v>0</v>
      </c>
      <c r="AF239" s="163">
        <f t="shared" si="184"/>
        <v>0</v>
      </c>
      <c r="AG239" s="163">
        <f t="shared" si="184"/>
        <v>0</v>
      </c>
      <c r="AH239" s="163">
        <f t="shared" si="184"/>
        <v>0</v>
      </c>
      <c r="AI239" s="163">
        <f t="shared" si="184"/>
        <v>0</v>
      </c>
      <c r="AJ239" s="163">
        <f t="shared" si="184"/>
        <v>0</v>
      </c>
      <c r="AK239" s="163">
        <f t="shared" si="184"/>
        <v>0</v>
      </c>
      <c r="AL239" s="163">
        <f t="shared" si="184"/>
        <v>0</v>
      </c>
      <c r="AM239" s="163">
        <f t="shared" si="184"/>
        <v>0</v>
      </c>
      <c r="AN239" s="163">
        <f t="shared" si="184"/>
        <v>0</v>
      </c>
      <c r="AO239" s="163">
        <f t="shared" si="184"/>
        <v>0</v>
      </c>
      <c r="AP239" s="163">
        <f t="shared" si="184"/>
        <v>0</v>
      </c>
      <c r="AQ239" s="163">
        <f t="shared" si="184"/>
        <v>0</v>
      </c>
      <c r="AR239" s="163">
        <f t="shared" si="184"/>
        <v>0</v>
      </c>
      <c r="AS239" s="163">
        <f t="shared" si="184"/>
        <v>0</v>
      </c>
      <c r="AT239" s="163">
        <f t="shared" si="184"/>
        <v>0</v>
      </c>
      <c r="AU239" s="163">
        <f t="shared" si="184"/>
        <v>0</v>
      </c>
      <c r="AV239" s="163">
        <f t="shared" si="184"/>
        <v>0</v>
      </c>
      <c r="AW239" s="163">
        <f t="shared" si="184"/>
        <v>0</v>
      </c>
      <c r="AX239" s="163">
        <f t="shared" si="184"/>
        <v>0</v>
      </c>
      <c r="AY239" s="163">
        <f t="shared" si="184"/>
        <v>0</v>
      </c>
      <c r="AZ239" s="163">
        <f t="shared" si="184"/>
        <v>0</v>
      </c>
      <c r="BA239" s="163">
        <f t="shared" si="184"/>
        <v>0</v>
      </c>
      <c r="BB239" s="332"/>
      <c r="BC239" s="238"/>
    </row>
    <row r="240" spans="1:55" ht="48.75" customHeight="1">
      <c r="A240" s="315"/>
      <c r="B240" s="345"/>
      <c r="C240" s="310"/>
      <c r="D240" s="172" t="s">
        <v>2</v>
      </c>
      <c r="E240" s="163">
        <f>H240+K240+N240+Q240+T240+W240+Z240+AE240+AJ240+AO240+AT240+AY240</f>
        <v>23159.899400000002</v>
      </c>
      <c r="F240" s="163">
        <f t="shared" si="181"/>
        <v>6846.2455</v>
      </c>
      <c r="G240" s="163">
        <f t="shared" si="182"/>
        <v>29.560773912515355</v>
      </c>
      <c r="H240" s="163">
        <f t="shared" ref="H240:BA240" si="185">H247+H254+H261+H268+H275+H282+H289+H296+H303+H310+H317+H324+H331+H338+H345+H352+H359+H366+H373+H380+H387+H394+H401+H408+H415+H422+H429+H436+H443+H450+H457+H464+H471+H478+H485+H492+H499+H506+H513+H520+H527+H534+H541+H548+H555+H562+H569+H576+H583+H590+H597+H604+H611+H618+H625+H632+H639+H646+H653+H660</f>
        <v>0</v>
      </c>
      <c r="I240" s="163">
        <f t="shared" si="185"/>
        <v>0</v>
      </c>
      <c r="J240" s="163">
        <f t="shared" si="185"/>
        <v>0</v>
      </c>
      <c r="K240" s="163">
        <f t="shared" si="185"/>
        <v>0</v>
      </c>
      <c r="L240" s="163">
        <f t="shared" si="185"/>
        <v>0</v>
      </c>
      <c r="M240" s="163">
        <f t="shared" si="185"/>
        <v>0</v>
      </c>
      <c r="N240" s="163">
        <f t="shared" si="185"/>
        <v>0</v>
      </c>
      <c r="O240" s="163">
        <f t="shared" si="185"/>
        <v>0</v>
      </c>
      <c r="P240" s="163">
        <f t="shared" si="185"/>
        <v>0</v>
      </c>
      <c r="Q240" s="163">
        <f t="shared" si="185"/>
        <v>0</v>
      </c>
      <c r="R240" s="163">
        <f t="shared" si="185"/>
        <v>0</v>
      </c>
      <c r="S240" s="163">
        <f t="shared" si="185"/>
        <v>0</v>
      </c>
      <c r="T240" s="163">
        <f t="shared" si="185"/>
        <v>0</v>
      </c>
      <c r="U240" s="163">
        <f t="shared" si="185"/>
        <v>0</v>
      </c>
      <c r="V240" s="163">
        <f t="shared" si="185"/>
        <v>0</v>
      </c>
      <c r="W240" s="163">
        <f t="shared" si="185"/>
        <v>0</v>
      </c>
      <c r="X240" s="163">
        <f t="shared" si="185"/>
        <v>0</v>
      </c>
      <c r="Y240" s="163">
        <f t="shared" si="185"/>
        <v>0</v>
      </c>
      <c r="Z240" s="163">
        <f t="shared" si="185"/>
        <v>0</v>
      </c>
      <c r="AA240" s="163">
        <f t="shared" si="185"/>
        <v>0</v>
      </c>
      <c r="AB240" s="163">
        <f t="shared" si="185"/>
        <v>0</v>
      </c>
      <c r="AC240" s="163">
        <f t="shared" si="185"/>
        <v>0</v>
      </c>
      <c r="AD240" s="163">
        <f t="shared" si="185"/>
        <v>0</v>
      </c>
      <c r="AE240" s="163">
        <f t="shared" si="185"/>
        <v>0</v>
      </c>
      <c r="AF240" s="163">
        <f t="shared" si="185"/>
        <v>0</v>
      </c>
      <c r="AG240" s="163">
        <f t="shared" si="185"/>
        <v>0</v>
      </c>
      <c r="AH240" s="163">
        <f t="shared" si="185"/>
        <v>0</v>
      </c>
      <c r="AI240" s="163">
        <f t="shared" si="185"/>
        <v>0</v>
      </c>
      <c r="AJ240" s="163">
        <f t="shared" si="185"/>
        <v>0</v>
      </c>
      <c r="AK240" s="163">
        <f t="shared" si="185"/>
        <v>0</v>
      </c>
      <c r="AL240" s="163">
        <f t="shared" si="185"/>
        <v>0</v>
      </c>
      <c r="AM240" s="163">
        <f t="shared" si="185"/>
        <v>0</v>
      </c>
      <c r="AN240" s="163">
        <f t="shared" si="185"/>
        <v>0</v>
      </c>
      <c r="AO240" s="163">
        <f t="shared" si="185"/>
        <v>0</v>
      </c>
      <c r="AP240" s="163">
        <f t="shared" si="185"/>
        <v>0</v>
      </c>
      <c r="AQ240" s="163">
        <f t="shared" si="185"/>
        <v>0</v>
      </c>
      <c r="AR240" s="163">
        <f t="shared" si="185"/>
        <v>0</v>
      </c>
      <c r="AS240" s="163">
        <f t="shared" si="185"/>
        <v>0</v>
      </c>
      <c r="AT240" s="163">
        <f t="shared" si="185"/>
        <v>18582.945500000002</v>
      </c>
      <c r="AU240" s="163">
        <f t="shared" si="185"/>
        <v>6846.2455</v>
      </c>
      <c r="AV240" s="163">
        <f t="shared" si="185"/>
        <v>0</v>
      </c>
      <c r="AW240" s="163">
        <f t="shared" si="185"/>
        <v>0</v>
      </c>
      <c r="AX240" s="163">
        <f t="shared" si="185"/>
        <v>0</v>
      </c>
      <c r="AY240" s="163">
        <f t="shared" si="185"/>
        <v>4576.9538999999995</v>
      </c>
      <c r="AZ240" s="163">
        <f t="shared" si="185"/>
        <v>0</v>
      </c>
      <c r="BA240" s="163">
        <f t="shared" si="185"/>
        <v>0</v>
      </c>
      <c r="BB240" s="332"/>
      <c r="BC240" s="238"/>
    </row>
    <row r="241" spans="1:55" ht="22.5" customHeight="1">
      <c r="A241" s="315"/>
      <c r="B241" s="345"/>
      <c r="C241" s="310"/>
      <c r="D241" s="236" t="s">
        <v>268</v>
      </c>
      <c r="E241" s="163">
        <f t="shared" ref="E241:E244" si="186">H241+K241+N241+Q241+T241+W241+Z241+AE241+AJ241+AO241+AT241+AY241</f>
        <v>82832.155169999998</v>
      </c>
      <c r="F241" s="163">
        <f t="shared" si="181"/>
        <v>74298.122369999997</v>
      </c>
      <c r="G241" s="163">
        <f t="shared" si="182"/>
        <v>89.697198168410281</v>
      </c>
      <c r="H241" s="163">
        <f t="shared" ref="H241:BA242" si="187">H248+H255+H262+H269+H276+H283+H290+H297+H304+H311+H318+H325+H332+H339+H346+H353+H360+H367+H374+H381+H388+H395+H402+H409+H416+H423+H430+H437+H444+H451+H458+H465+H472+H479+H486+H493+H500+H507+H514+H521+H528+H535+H542+H549+H556+H563+H570+H577+H584+H591+H598+H605+H612+H619+H626+H633+H640+H647+H654+H661</f>
        <v>0</v>
      </c>
      <c r="I241" s="163">
        <f t="shared" si="187"/>
        <v>0</v>
      </c>
      <c r="J241" s="163">
        <f t="shared" si="187"/>
        <v>0</v>
      </c>
      <c r="K241" s="163">
        <f t="shared" si="187"/>
        <v>354.00000000000017</v>
      </c>
      <c r="L241" s="163">
        <f t="shared" si="187"/>
        <v>354.00000000000017</v>
      </c>
      <c r="M241" s="163">
        <f t="shared" si="187"/>
        <v>0</v>
      </c>
      <c r="N241" s="163">
        <f t="shared" si="187"/>
        <v>2400</v>
      </c>
      <c r="O241" s="163">
        <f t="shared" si="187"/>
        <v>2400</v>
      </c>
      <c r="P241" s="163">
        <f t="shared" si="187"/>
        <v>0</v>
      </c>
      <c r="Q241" s="163">
        <f t="shared" si="187"/>
        <v>0</v>
      </c>
      <c r="R241" s="163">
        <f t="shared" si="187"/>
        <v>0</v>
      </c>
      <c r="S241" s="163">
        <f t="shared" si="187"/>
        <v>0</v>
      </c>
      <c r="T241" s="163">
        <f t="shared" si="187"/>
        <v>0</v>
      </c>
      <c r="U241" s="163">
        <f t="shared" si="187"/>
        <v>0</v>
      </c>
      <c r="V241" s="163">
        <f t="shared" si="187"/>
        <v>0</v>
      </c>
      <c r="W241" s="163">
        <f t="shared" si="187"/>
        <v>8389.7128300000004</v>
      </c>
      <c r="X241" s="163">
        <f t="shared" si="187"/>
        <v>8389.7128300000004</v>
      </c>
      <c r="Y241" s="163">
        <f t="shared" si="187"/>
        <v>0</v>
      </c>
      <c r="Z241" s="163">
        <f t="shared" si="187"/>
        <v>9622.4663999999993</v>
      </c>
      <c r="AA241" s="163">
        <f t="shared" si="187"/>
        <v>9622.4663999999993</v>
      </c>
      <c r="AB241" s="163">
        <f t="shared" si="187"/>
        <v>0</v>
      </c>
      <c r="AC241" s="163">
        <f t="shared" si="187"/>
        <v>0</v>
      </c>
      <c r="AD241" s="163">
        <f t="shared" si="187"/>
        <v>0</v>
      </c>
      <c r="AE241" s="163">
        <f t="shared" si="187"/>
        <v>30713.558550000002</v>
      </c>
      <c r="AF241" s="163">
        <f t="shared" si="187"/>
        <v>30713.558550000002</v>
      </c>
      <c r="AG241" s="163">
        <f t="shared" si="187"/>
        <v>0</v>
      </c>
      <c r="AH241" s="163">
        <f t="shared" si="187"/>
        <v>0</v>
      </c>
      <c r="AI241" s="163">
        <f t="shared" si="187"/>
        <v>0</v>
      </c>
      <c r="AJ241" s="163">
        <f t="shared" si="187"/>
        <v>19411.120729999995</v>
      </c>
      <c r="AK241" s="163">
        <f t="shared" si="187"/>
        <v>19411.120729999995</v>
      </c>
      <c r="AL241" s="163">
        <f t="shared" si="187"/>
        <v>0</v>
      </c>
      <c r="AM241" s="163">
        <f t="shared" si="187"/>
        <v>0</v>
      </c>
      <c r="AN241" s="163">
        <f t="shared" si="187"/>
        <v>0</v>
      </c>
      <c r="AO241" s="163">
        <f t="shared" si="187"/>
        <v>1267.1479999999999</v>
      </c>
      <c r="AP241" s="163">
        <f t="shared" si="187"/>
        <v>1267.1479999999999</v>
      </c>
      <c r="AQ241" s="163">
        <f t="shared" si="187"/>
        <v>0</v>
      </c>
      <c r="AR241" s="163">
        <f t="shared" si="187"/>
        <v>0</v>
      </c>
      <c r="AS241" s="163">
        <f t="shared" si="187"/>
        <v>0</v>
      </c>
      <c r="AT241" s="163">
        <f t="shared" si="187"/>
        <v>2179.739779999999</v>
      </c>
      <c r="AU241" s="163">
        <f t="shared" si="187"/>
        <v>2140.115859999999</v>
      </c>
      <c r="AV241" s="163">
        <f t="shared" si="187"/>
        <v>0</v>
      </c>
      <c r="AW241" s="163">
        <f t="shared" si="187"/>
        <v>0</v>
      </c>
      <c r="AX241" s="163">
        <f t="shared" si="187"/>
        <v>0</v>
      </c>
      <c r="AY241" s="163">
        <f t="shared" si="187"/>
        <v>8494.408879999999</v>
      </c>
      <c r="AZ241" s="163">
        <f t="shared" si="187"/>
        <v>0</v>
      </c>
      <c r="BA241" s="163">
        <f t="shared" si="187"/>
        <v>0</v>
      </c>
      <c r="BB241" s="332"/>
      <c r="BC241" s="238"/>
    </row>
    <row r="242" spans="1:55" ht="85.5" customHeight="1">
      <c r="A242" s="315"/>
      <c r="B242" s="345"/>
      <c r="C242" s="310"/>
      <c r="D242" s="236" t="s">
        <v>274</v>
      </c>
      <c r="E242" s="163">
        <f t="shared" si="186"/>
        <v>23.19605</v>
      </c>
      <c r="F242" s="163">
        <f t="shared" si="181"/>
        <v>0</v>
      </c>
      <c r="G242" s="163"/>
      <c r="H242" s="163">
        <f>H249+H256+H263+H270+H277+H284+H291+H298+H305+H312+H319+H326+H333+H340+H347+H354+H361+H368+H375+H382+H389+H396+H403+H410+H417+H424+H431+H438+H445+H452+H459+H466+H473+H480+H487+H494+H501+H508+H515+H522+H529+H536+H543+H550+H557+H564+H571+H578+H585+H592+H599+H606+H613+H620+H627+H634+H641+H648+H655+H662</f>
        <v>0</v>
      </c>
      <c r="I242" s="163">
        <f t="shared" si="187"/>
        <v>0</v>
      </c>
      <c r="J242" s="163">
        <f t="shared" si="187"/>
        <v>0</v>
      </c>
      <c r="K242" s="163">
        <f t="shared" si="187"/>
        <v>0</v>
      </c>
      <c r="L242" s="163">
        <f t="shared" si="187"/>
        <v>0</v>
      </c>
      <c r="M242" s="163">
        <f t="shared" si="187"/>
        <v>0</v>
      </c>
      <c r="N242" s="163">
        <f t="shared" si="187"/>
        <v>0</v>
      </c>
      <c r="O242" s="163">
        <f t="shared" si="187"/>
        <v>0</v>
      </c>
      <c r="P242" s="163">
        <f t="shared" si="187"/>
        <v>0</v>
      </c>
      <c r="Q242" s="163">
        <f t="shared" si="187"/>
        <v>0</v>
      </c>
      <c r="R242" s="163">
        <f t="shared" si="187"/>
        <v>0</v>
      </c>
      <c r="S242" s="163">
        <f t="shared" si="187"/>
        <v>0</v>
      </c>
      <c r="T242" s="163">
        <f t="shared" si="187"/>
        <v>0</v>
      </c>
      <c r="U242" s="163">
        <f t="shared" si="187"/>
        <v>0</v>
      </c>
      <c r="V242" s="163">
        <f t="shared" si="187"/>
        <v>0</v>
      </c>
      <c r="W242" s="163">
        <f t="shared" si="187"/>
        <v>0</v>
      </c>
      <c r="X242" s="163">
        <f t="shared" si="187"/>
        <v>0</v>
      </c>
      <c r="Y242" s="163">
        <f t="shared" si="187"/>
        <v>0</v>
      </c>
      <c r="Z242" s="163">
        <f t="shared" si="187"/>
        <v>0</v>
      </c>
      <c r="AA242" s="163">
        <f t="shared" si="187"/>
        <v>0</v>
      </c>
      <c r="AB242" s="163">
        <f t="shared" si="187"/>
        <v>0</v>
      </c>
      <c r="AC242" s="163">
        <f t="shared" si="187"/>
        <v>0</v>
      </c>
      <c r="AD242" s="163">
        <f t="shared" si="187"/>
        <v>0</v>
      </c>
      <c r="AE242" s="163">
        <f t="shared" si="187"/>
        <v>0</v>
      </c>
      <c r="AF242" s="163">
        <f t="shared" si="187"/>
        <v>0</v>
      </c>
      <c r="AG242" s="163">
        <f t="shared" si="187"/>
        <v>0</v>
      </c>
      <c r="AH242" s="163">
        <f t="shared" si="187"/>
        <v>0</v>
      </c>
      <c r="AI242" s="163">
        <f t="shared" si="187"/>
        <v>0</v>
      </c>
      <c r="AJ242" s="163">
        <f t="shared" si="187"/>
        <v>0</v>
      </c>
      <c r="AK242" s="163">
        <f t="shared" si="187"/>
        <v>0</v>
      </c>
      <c r="AL242" s="163">
        <f t="shared" si="187"/>
        <v>0</v>
      </c>
      <c r="AM242" s="163">
        <f t="shared" si="187"/>
        <v>0</v>
      </c>
      <c r="AN242" s="163">
        <f t="shared" si="187"/>
        <v>0</v>
      </c>
      <c r="AO242" s="163">
        <f t="shared" si="187"/>
        <v>0</v>
      </c>
      <c r="AP242" s="163">
        <f t="shared" si="187"/>
        <v>0</v>
      </c>
      <c r="AQ242" s="163">
        <f t="shared" si="187"/>
        <v>0</v>
      </c>
      <c r="AR242" s="163">
        <f t="shared" si="187"/>
        <v>0</v>
      </c>
      <c r="AS242" s="163">
        <f t="shared" si="187"/>
        <v>0</v>
      </c>
      <c r="AT242" s="163">
        <f t="shared" si="187"/>
        <v>0</v>
      </c>
      <c r="AU242" s="163">
        <f t="shared" si="187"/>
        <v>0</v>
      </c>
      <c r="AV242" s="163">
        <f t="shared" si="187"/>
        <v>0</v>
      </c>
      <c r="AW242" s="163">
        <f t="shared" si="187"/>
        <v>0</v>
      </c>
      <c r="AX242" s="163">
        <f t="shared" si="187"/>
        <v>0</v>
      </c>
      <c r="AY242" s="163">
        <f t="shared" si="187"/>
        <v>23.19605</v>
      </c>
      <c r="AZ242" s="163">
        <f t="shared" si="187"/>
        <v>0</v>
      </c>
      <c r="BA242" s="163">
        <f t="shared" si="187"/>
        <v>0</v>
      </c>
      <c r="BB242" s="332"/>
      <c r="BC242" s="238"/>
    </row>
    <row r="243" spans="1:55" ht="22.5" customHeight="1">
      <c r="A243" s="315"/>
      <c r="B243" s="345"/>
      <c r="C243" s="310"/>
      <c r="D243" s="236" t="s">
        <v>269</v>
      </c>
      <c r="E243" s="163">
        <f t="shared" si="186"/>
        <v>0</v>
      </c>
      <c r="F243" s="163">
        <f t="shared" si="181"/>
        <v>0</v>
      </c>
      <c r="G243" s="163"/>
      <c r="H243" s="163">
        <f t="shared" ref="H243:BA243" si="188">H250+H257+H264+H271+H278+H285+H292+H299+H306+H313+H320+H327+H334+H341+H348+H355+H362+H369+H376+H383+H390+H397+H404+H411+H418+H425+H432+H439+H446+H453+H460+H467+H474+H481+H488+H495+H502+H509+H516+H523+H530+H537+H544+H551+H558+H565+H572+H579+H586+H593+H600+H607+H614+H621+H628</f>
        <v>0</v>
      </c>
      <c r="I243" s="163">
        <f t="shared" si="188"/>
        <v>0</v>
      </c>
      <c r="J243" s="163">
        <f t="shared" si="188"/>
        <v>0</v>
      </c>
      <c r="K243" s="163">
        <f t="shared" si="188"/>
        <v>0</v>
      </c>
      <c r="L243" s="163">
        <f t="shared" si="188"/>
        <v>0</v>
      </c>
      <c r="M243" s="163">
        <f t="shared" si="188"/>
        <v>0</v>
      </c>
      <c r="N243" s="163">
        <f t="shared" si="188"/>
        <v>0</v>
      </c>
      <c r="O243" s="163">
        <f t="shared" si="188"/>
        <v>0</v>
      </c>
      <c r="P243" s="163">
        <f t="shared" si="188"/>
        <v>0</v>
      </c>
      <c r="Q243" s="163">
        <f t="shared" si="188"/>
        <v>0</v>
      </c>
      <c r="R243" s="163">
        <f t="shared" si="188"/>
        <v>0</v>
      </c>
      <c r="S243" s="163">
        <f t="shared" si="188"/>
        <v>0</v>
      </c>
      <c r="T243" s="163">
        <f t="shared" si="188"/>
        <v>0</v>
      </c>
      <c r="U243" s="163">
        <f t="shared" si="188"/>
        <v>0</v>
      </c>
      <c r="V243" s="163">
        <f t="shared" si="188"/>
        <v>0</v>
      </c>
      <c r="W243" s="163">
        <f t="shared" si="188"/>
        <v>0</v>
      </c>
      <c r="X243" s="163">
        <f t="shared" si="188"/>
        <v>0</v>
      </c>
      <c r="Y243" s="163">
        <f t="shared" si="188"/>
        <v>0</v>
      </c>
      <c r="Z243" s="163">
        <f t="shared" si="188"/>
        <v>0</v>
      </c>
      <c r="AA243" s="163">
        <f t="shared" si="188"/>
        <v>0</v>
      </c>
      <c r="AB243" s="163">
        <f t="shared" si="188"/>
        <v>0</v>
      </c>
      <c r="AC243" s="163">
        <f t="shared" si="188"/>
        <v>0</v>
      </c>
      <c r="AD243" s="163">
        <f t="shared" si="188"/>
        <v>0</v>
      </c>
      <c r="AE243" s="163">
        <f t="shared" si="188"/>
        <v>0</v>
      </c>
      <c r="AF243" s="163">
        <f t="shared" si="188"/>
        <v>0</v>
      </c>
      <c r="AG243" s="163">
        <f t="shared" si="188"/>
        <v>0</v>
      </c>
      <c r="AH243" s="163">
        <f t="shared" si="188"/>
        <v>0</v>
      </c>
      <c r="AI243" s="163">
        <f t="shared" si="188"/>
        <v>0</v>
      </c>
      <c r="AJ243" s="163">
        <f t="shared" si="188"/>
        <v>0</v>
      </c>
      <c r="AK243" s="163">
        <f t="shared" si="188"/>
        <v>0</v>
      </c>
      <c r="AL243" s="163">
        <f t="shared" si="188"/>
        <v>0</v>
      </c>
      <c r="AM243" s="163">
        <f t="shared" si="188"/>
        <v>0</v>
      </c>
      <c r="AN243" s="163">
        <f t="shared" si="188"/>
        <v>0</v>
      </c>
      <c r="AO243" s="163">
        <f t="shared" si="188"/>
        <v>0</v>
      </c>
      <c r="AP243" s="163">
        <f t="shared" si="188"/>
        <v>0</v>
      </c>
      <c r="AQ243" s="163">
        <f t="shared" si="188"/>
        <v>0</v>
      </c>
      <c r="AR243" s="163">
        <f t="shared" si="188"/>
        <v>0</v>
      </c>
      <c r="AS243" s="163">
        <f t="shared" si="188"/>
        <v>0</v>
      </c>
      <c r="AT243" s="163">
        <f t="shared" si="188"/>
        <v>0</v>
      </c>
      <c r="AU243" s="163">
        <f t="shared" si="188"/>
        <v>0</v>
      </c>
      <c r="AV243" s="163">
        <f t="shared" si="188"/>
        <v>0</v>
      </c>
      <c r="AW243" s="163">
        <f t="shared" si="188"/>
        <v>0</v>
      </c>
      <c r="AX243" s="163">
        <f t="shared" si="188"/>
        <v>0</v>
      </c>
      <c r="AY243" s="163">
        <f t="shared" si="188"/>
        <v>0</v>
      </c>
      <c r="AZ243" s="163">
        <f t="shared" si="188"/>
        <v>0</v>
      </c>
      <c r="BA243" s="163">
        <f t="shared" si="188"/>
        <v>0</v>
      </c>
      <c r="BB243" s="332"/>
      <c r="BC243" s="238"/>
    </row>
    <row r="244" spans="1:55" ht="34.5" customHeight="1">
      <c r="A244" s="316"/>
      <c r="B244" s="346"/>
      <c r="C244" s="310"/>
      <c r="D244" s="238" t="s">
        <v>43</v>
      </c>
      <c r="E244" s="163">
        <f t="shared" si="186"/>
        <v>0</v>
      </c>
      <c r="F244" s="163">
        <f t="shared" si="181"/>
        <v>0</v>
      </c>
      <c r="G244" s="163"/>
      <c r="H244" s="163">
        <f t="shared" ref="H244:BA244" si="189">H251+H258+H265+H272+H279+H286+H293+H300+H307+H314+H321+H328+H335+H342+H349+H356+H363+H370+H377+H384+H391+H398+H405+H412+H419+H426+H433+H440+H447+H454+H461+H468+H475+H482+H489+H496+H503+H510+H517+H524+H531+H538+H545+H552+H559+H566+H573+H580+H587+H594+H601+H608+H615+H622+H629</f>
        <v>0</v>
      </c>
      <c r="I244" s="163">
        <f t="shared" si="189"/>
        <v>0</v>
      </c>
      <c r="J244" s="163">
        <f t="shared" si="189"/>
        <v>0</v>
      </c>
      <c r="K244" s="163">
        <f t="shared" si="189"/>
        <v>0</v>
      </c>
      <c r="L244" s="163">
        <f t="shared" si="189"/>
        <v>0</v>
      </c>
      <c r="M244" s="163">
        <f t="shared" si="189"/>
        <v>0</v>
      </c>
      <c r="N244" s="163">
        <f t="shared" si="189"/>
        <v>0</v>
      </c>
      <c r="O244" s="163">
        <f t="shared" si="189"/>
        <v>0</v>
      </c>
      <c r="P244" s="163">
        <f t="shared" si="189"/>
        <v>0</v>
      </c>
      <c r="Q244" s="163">
        <f t="shared" si="189"/>
        <v>0</v>
      </c>
      <c r="R244" s="163">
        <f t="shared" si="189"/>
        <v>0</v>
      </c>
      <c r="S244" s="163">
        <f t="shared" si="189"/>
        <v>0</v>
      </c>
      <c r="T244" s="163">
        <f t="shared" si="189"/>
        <v>0</v>
      </c>
      <c r="U244" s="163">
        <f t="shared" si="189"/>
        <v>0</v>
      </c>
      <c r="V244" s="163">
        <f t="shared" si="189"/>
        <v>0</v>
      </c>
      <c r="W244" s="163">
        <f t="shared" si="189"/>
        <v>0</v>
      </c>
      <c r="X244" s="163">
        <f t="shared" si="189"/>
        <v>0</v>
      </c>
      <c r="Y244" s="163">
        <f t="shared" si="189"/>
        <v>0</v>
      </c>
      <c r="Z244" s="163">
        <f t="shared" si="189"/>
        <v>0</v>
      </c>
      <c r="AA244" s="163">
        <f t="shared" si="189"/>
        <v>0</v>
      </c>
      <c r="AB244" s="163">
        <f t="shared" si="189"/>
        <v>0</v>
      </c>
      <c r="AC244" s="163">
        <f t="shared" si="189"/>
        <v>0</v>
      </c>
      <c r="AD244" s="163">
        <f t="shared" si="189"/>
        <v>0</v>
      </c>
      <c r="AE244" s="163">
        <f t="shared" si="189"/>
        <v>0</v>
      </c>
      <c r="AF244" s="163">
        <f t="shared" si="189"/>
        <v>0</v>
      </c>
      <c r="AG244" s="163">
        <f t="shared" si="189"/>
        <v>0</v>
      </c>
      <c r="AH244" s="163">
        <f t="shared" si="189"/>
        <v>0</v>
      </c>
      <c r="AI244" s="163">
        <f t="shared" si="189"/>
        <v>0</v>
      </c>
      <c r="AJ244" s="163">
        <f t="shared" si="189"/>
        <v>0</v>
      </c>
      <c r="AK244" s="163">
        <f t="shared" si="189"/>
        <v>0</v>
      </c>
      <c r="AL244" s="163">
        <f t="shared" si="189"/>
        <v>0</v>
      </c>
      <c r="AM244" s="163">
        <f t="shared" si="189"/>
        <v>0</v>
      </c>
      <c r="AN244" s="163">
        <f t="shared" si="189"/>
        <v>0</v>
      </c>
      <c r="AO244" s="163">
        <f t="shared" si="189"/>
        <v>0</v>
      </c>
      <c r="AP244" s="163">
        <f t="shared" si="189"/>
        <v>0</v>
      </c>
      <c r="AQ244" s="163">
        <f t="shared" si="189"/>
        <v>0</v>
      </c>
      <c r="AR244" s="163">
        <f t="shared" si="189"/>
        <v>0</v>
      </c>
      <c r="AS244" s="163">
        <f t="shared" si="189"/>
        <v>0</v>
      </c>
      <c r="AT244" s="163">
        <f t="shared" si="189"/>
        <v>0</v>
      </c>
      <c r="AU244" s="163">
        <f t="shared" si="189"/>
        <v>0</v>
      </c>
      <c r="AV244" s="163">
        <f t="shared" si="189"/>
        <v>0</v>
      </c>
      <c r="AW244" s="163">
        <f t="shared" si="189"/>
        <v>0</v>
      </c>
      <c r="AX244" s="163">
        <f t="shared" si="189"/>
        <v>0</v>
      </c>
      <c r="AY244" s="163">
        <f t="shared" si="189"/>
        <v>0</v>
      </c>
      <c r="AZ244" s="163">
        <f t="shared" si="189"/>
        <v>0</v>
      </c>
      <c r="BA244" s="163">
        <f t="shared" si="189"/>
        <v>0</v>
      </c>
      <c r="BB244" s="333"/>
      <c r="BC244" s="238"/>
    </row>
    <row r="245" spans="1:55" ht="22.5" customHeight="1">
      <c r="A245" s="314" t="s">
        <v>326</v>
      </c>
      <c r="B245" s="344" t="s">
        <v>473</v>
      </c>
      <c r="C245" s="310" t="s">
        <v>293</v>
      </c>
      <c r="D245" s="150" t="s">
        <v>41</v>
      </c>
      <c r="E245" s="163">
        <f t="shared" ref="E245:F245" si="190">H245+K245+N245+Q245+T245+W245+Z245+AE245+AJ245+AO245+AT245+AY245</f>
        <v>11736.7</v>
      </c>
      <c r="F245" s="163">
        <f t="shared" si="190"/>
        <v>0</v>
      </c>
      <c r="G245" s="163">
        <f t="shared" ref="G245" si="191">F245*100/E245</f>
        <v>0</v>
      </c>
      <c r="H245" s="163">
        <f>SUM(H246:H248)</f>
        <v>0</v>
      </c>
      <c r="I245" s="163">
        <f t="shared" ref="I245:BA245" si="192">SUM(I246:I248)</f>
        <v>0</v>
      </c>
      <c r="J245" s="163">
        <f t="shared" si="192"/>
        <v>0</v>
      </c>
      <c r="K245" s="163">
        <f t="shared" si="192"/>
        <v>0</v>
      </c>
      <c r="L245" s="163">
        <f t="shared" si="192"/>
        <v>0</v>
      </c>
      <c r="M245" s="163">
        <f t="shared" si="192"/>
        <v>0</v>
      </c>
      <c r="N245" s="163">
        <f t="shared" si="192"/>
        <v>0</v>
      </c>
      <c r="O245" s="163">
        <f t="shared" si="192"/>
        <v>0</v>
      </c>
      <c r="P245" s="163">
        <f t="shared" si="192"/>
        <v>0</v>
      </c>
      <c r="Q245" s="163">
        <f t="shared" si="192"/>
        <v>0</v>
      </c>
      <c r="R245" s="163">
        <f t="shared" si="192"/>
        <v>0</v>
      </c>
      <c r="S245" s="163">
        <f t="shared" si="192"/>
        <v>0</v>
      </c>
      <c r="T245" s="163">
        <f t="shared" si="192"/>
        <v>0</v>
      </c>
      <c r="U245" s="163">
        <f t="shared" si="192"/>
        <v>0</v>
      </c>
      <c r="V245" s="163">
        <f t="shared" si="192"/>
        <v>0</v>
      </c>
      <c r="W245" s="163">
        <f t="shared" si="192"/>
        <v>0</v>
      </c>
      <c r="X245" s="163">
        <f t="shared" si="192"/>
        <v>0</v>
      </c>
      <c r="Y245" s="163">
        <f t="shared" si="192"/>
        <v>0</v>
      </c>
      <c r="Z245" s="163">
        <f t="shared" si="192"/>
        <v>0</v>
      </c>
      <c r="AA245" s="163">
        <f t="shared" si="192"/>
        <v>0</v>
      </c>
      <c r="AB245" s="163">
        <f t="shared" si="192"/>
        <v>0</v>
      </c>
      <c r="AC245" s="163">
        <f t="shared" si="192"/>
        <v>0</v>
      </c>
      <c r="AD245" s="163">
        <f t="shared" si="192"/>
        <v>0</v>
      </c>
      <c r="AE245" s="163">
        <f t="shared" si="192"/>
        <v>0</v>
      </c>
      <c r="AF245" s="163">
        <f t="shared" si="192"/>
        <v>0</v>
      </c>
      <c r="AG245" s="163">
        <f t="shared" si="192"/>
        <v>0</v>
      </c>
      <c r="AH245" s="163">
        <f t="shared" si="192"/>
        <v>0</v>
      </c>
      <c r="AI245" s="163">
        <f t="shared" si="192"/>
        <v>0</v>
      </c>
      <c r="AJ245" s="163">
        <f t="shared" si="192"/>
        <v>0</v>
      </c>
      <c r="AK245" s="163">
        <f t="shared" si="192"/>
        <v>0</v>
      </c>
      <c r="AL245" s="163">
        <f t="shared" si="192"/>
        <v>0</v>
      </c>
      <c r="AM245" s="163">
        <f t="shared" si="192"/>
        <v>0</v>
      </c>
      <c r="AN245" s="163">
        <f t="shared" si="192"/>
        <v>0</v>
      </c>
      <c r="AO245" s="163">
        <f t="shared" si="192"/>
        <v>0</v>
      </c>
      <c r="AP245" s="163">
        <f t="shared" si="192"/>
        <v>0</v>
      </c>
      <c r="AQ245" s="163">
        <f t="shared" si="192"/>
        <v>0</v>
      </c>
      <c r="AR245" s="163">
        <f t="shared" si="192"/>
        <v>0</v>
      </c>
      <c r="AS245" s="163">
        <f t="shared" si="192"/>
        <v>0</v>
      </c>
      <c r="AT245" s="163">
        <f t="shared" si="192"/>
        <v>11736.7</v>
      </c>
      <c r="AU245" s="163">
        <f t="shared" si="192"/>
        <v>0</v>
      </c>
      <c r="AV245" s="163">
        <f t="shared" si="192"/>
        <v>0</v>
      </c>
      <c r="AW245" s="163">
        <f t="shared" si="192"/>
        <v>0</v>
      </c>
      <c r="AX245" s="163">
        <f t="shared" si="192"/>
        <v>0</v>
      </c>
      <c r="AY245" s="163">
        <f t="shared" si="192"/>
        <v>0</v>
      </c>
      <c r="AZ245" s="163">
        <f t="shared" si="192"/>
        <v>0</v>
      </c>
      <c r="BA245" s="163">
        <f t="shared" si="192"/>
        <v>0</v>
      </c>
      <c r="BB245" s="163"/>
      <c r="BC245" s="238"/>
    </row>
    <row r="246" spans="1:55" ht="36" customHeight="1">
      <c r="A246" s="315"/>
      <c r="B246" s="345"/>
      <c r="C246" s="310"/>
      <c r="D246" s="148" t="s">
        <v>37</v>
      </c>
      <c r="E246" s="163">
        <f t="shared" ref="E246:E251" si="193">H246+K246+N246+Q246+T246+W246+Z246+AE246+AJ246+AO246+AT246+AY246</f>
        <v>0</v>
      </c>
      <c r="F246" s="163">
        <f t="shared" ref="F246:F251" si="194">I246+L246+O246+R246+U246+X246+AA246+AF246+AK246+AP246+AU246+AZ246</f>
        <v>0</v>
      </c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238"/>
    </row>
    <row r="247" spans="1:55" ht="48.75" customHeight="1">
      <c r="A247" s="315"/>
      <c r="B247" s="345"/>
      <c r="C247" s="310"/>
      <c r="D247" s="172" t="s">
        <v>2</v>
      </c>
      <c r="E247" s="163">
        <f t="shared" si="193"/>
        <v>11736.7</v>
      </c>
      <c r="F247" s="163">
        <f t="shared" si="194"/>
        <v>0</v>
      </c>
      <c r="G247" s="163">
        <f t="shared" ref="G247:G248" si="195">F247*100/E247</f>
        <v>0</v>
      </c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>
        <v>11736.7</v>
      </c>
      <c r="AU247" s="163"/>
      <c r="AV247" s="163"/>
      <c r="AW247" s="163"/>
      <c r="AX247" s="163"/>
      <c r="AY247" s="163"/>
      <c r="AZ247" s="163"/>
      <c r="BA247" s="163"/>
      <c r="BB247" s="163"/>
      <c r="BC247" s="238"/>
    </row>
    <row r="248" spans="1:55" ht="22.5" customHeight="1">
      <c r="A248" s="315"/>
      <c r="B248" s="345"/>
      <c r="C248" s="310"/>
      <c r="D248" s="236" t="s">
        <v>268</v>
      </c>
      <c r="E248" s="163">
        <f t="shared" si="193"/>
        <v>0</v>
      </c>
      <c r="F248" s="163">
        <f t="shared" si="194"/>
        <v>0</v>
      </c>
      <c r="G248" s="163" t="e">
        <f t="shared" si="195"/>
        <v>#DIV/0!</v>
      </c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238"/>
    </row>
    <row r="249" spans="1:55" ht="85.5" customHeight="1">
      <c r="A249" s="315"/>
      <c r="B249" s="345"/>
      <c r="C249" s="310"/>
      <c r="D249" s="236" t="s">
        <v>274</v>
      </c>
      <c r="E249" s="163">
        <f t="shared" si="193"/>
        <v>0</v>
      </c>
      <c r="F249" s="163">
        <f t="shared" si="194"/>
        <v>0</v>
      </c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238"/>
    </row>
    <row r="250" spans="1:55" ht="22.5" customHeight="1">
      <c r="A250" s="315"/>
      <c r="B250" s="345"/>
      <c r="C250" s="310"/>
      <c r="D250" s="236" t="s">
        <v>269</v>
      </c>
      <c r="E250" s="163">
        <f t="shared" si="193"/>
        <v>0</v>
      </c>
      <c r="F250" s="163">
        <f t="shared" si="194"/>
        <v>0</v>
      </c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238"/>
    </row>
    <row r="251" spans="1:55" ht="34.5" customHeight="1">
      <c r="A251" s="316"/>
      <c r="B251" s="346"/>
      <c r="C251" s="310"/>
      <c r="D251" s="238" t="s">
        <v>43</v>
      </c>
      <c r="E251" s="163">
        <f t="shared" si="193"/>
        <v>0</v>
      </c>
      <c r="F251" s="163">
        <f t="shared" si="194"/>
        <v>0</v>
      </c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238"/>
    </row>
    <row r="252" spans="1:55" ht="22.5" customHeight="1">
      <c r="A252" s="314" t="s">
        <v>491</v>
      </c>
      <c r="B252" s="344" t="s">
        <v>481</v>
      </c>
      <c r="C252" s="310" t="s">
        <v>293</v>
      </c>
      <c r="D252" s="150" t="s">
        <v>41</v>
      </c>
      <c r="E252" s="163">
        <f t="shared" ref="E252:F257" si="196">H252+K252+N252+Q252+T252+W252+Z252+AE252+AJ252+AO252+AT252+AY252</f>
        <v>2400</v>
      </c>
      <c r="F252" s="163">
        <f t="shared" si="196"/>
        <v>2400</v>
      </c>
      <c r="G252" s="163">
        <f t="shared" ref="G252" si="197">F252*100/E252</f>
        <v>100</v>
      </c>
      <c r="H252" s="163">
        <f>H253+H254+H255+H257+H258</f>
        <v>0</v>
      </c>
      <c r="I252" s="163">
        <f t="shared" ref="I252:BA252" si="198">I253+I254+I255+I257+I258</f>
        <v>0</v>
      </c>
      <c r="J252" s="163">
        <f t="shared" si="198"/>
        <v>0</v>
      </c>
      <c r="K252" s="163">
        <f t="shared" si="198"/>
        <v>0</v>
      </c>
      <c r="L252" s="163">
        <f t="shared" si="198"/>
        <v>0</v>
      </c>
      <c r="M252" s="163">
        <f t="shared" si="198"/>
        <v>0</v>
      </c>
      <c r="N252" s="163">
        <f t="shared" si="198"/>
        <v>2400</v>
      </c>
      <c r="O252" s="163">
        <f t="shared" si="198"/>
        <v>2400</v>
      </c>
      <c r="P252" s="163">
        <f t="shared" si="198"/>
        <v>0</v>
      </c>
      <c r="Q252" s="163">
        <f t="shared" si="198"/>
        <v>0</v>
      </c>
      <c r="R252" s="163">
        <f t="shared" si="198"/>
        <v>0</v>
      </c>
      <c r="S252" s="163">
        <f t="shared" si="198"/>
        <v>0</v>
      </c>
      <c r="T252" s="163">
        <f t="shared" si="198"/>
        <v>0</v>
      </c>
      <c r="U252" s="163">
        <f t="shared" si="198"/>
        <v>0</v>
      </c>
      <c r="V252" s="163">
        <f t="shared" si="198"/>
        <v>0</v>
      </c>
      <c r="W252" s="163">
        <f t="shared" si="198"/>
        <v>0</v>
      </c>
      <c r="X252" s="163">
        <f t="shared" si="198"/>
        <v>0</v>
      </c>
      <c r="Y252" s="163">
        <f t="shared" si="198"/>
        <v>0</v>
      </c>
      <c r="Z252" s="163">
        <f t="shared" si="198"/>
        <v>0</v>
      </c>
      <c r="AA252" s="163">
        <f t="shared" si="198"/>
        <v>0</v>
      </c>
      <c r="AB252" s="163">
        <f t="shared" si="198"/>
        <v>0</v>
      </c>
      <c r="AC252" s="163">
        <f t="shared" si="198"/>
        <v>0</v>
      </c>
      <c r="AD252" s="163">
        <f t="shared" si="198"/>
        <v>0</v>
      </c>
      <c r="AE252" s="163">
        <f t="shared" si="198"/>
        <v>0</v>
      </c>
      <c r="AF252" s="163">
        <f t="shared" si="198"/>
        <v>0</v>
      </c>
      <c r="AG252" s="163">
        <f t="shared" si="198"/>
        <v>0</v>
      </c>
      <c r="AH252" s="163">
        <f t="shared" si="198"/>
        <v>0</v>
      </c>
      <c r="AI252" s="163">
        <f t="shared" si="198"/>
        <v>0</v>
      </c>
      <c r="AJ252" s="163">
        <f t="shared" si="198"/>
        <v>0</v>
      </c>
      <c r="AK252" s="163">
        <f t="shared" si="198"/>
        <v>0</v>
      </c>
      <c r="AL252" s="163">
        <f t="shared" si="198"/>
        <v>0</v>
      </c>
      <c r="AM252" s="163">
        <f t="shared" si="198"/>
        <v>0</v>
      </c>
      <c r="AN252" s="163">
        <f t="shared" si="198"/>
        <v>0</v>
      </c>
      <c r="AO252" s="163">
        <f t="shared" si="198"/>
        <v>0</v>
      </c>
      <c r="AP252" s="163">
        <f t="shared" si="198"/>
        <v>0</v>
      </c>
      <c r="AQ252" s="163">
        <f t="shared" si="198"/>
        <v>0</v>
      </c>
      <c r="AR252" s="163">
        <f t="shared" si="198"/>
        <v>0</v>
      </c>
      <c r="AS252" s="163">
        <f t="shared" si="198"/>
        <v>0</v>
      </c>
      <c r="AT252" s="163">
        <f t="shared" si="198"/>
        <v>0</v>
      </c>
      <c r="AU252" s="163">
        <f t="shared" si="198"/>
        <v>0</v>
      </c>
      <c r="AV252" s="163">
        <f t="shared" si="198"/>
        <v>0</v>
      </c>
      <c r="AW252" s="163">
        <f t="shared" si="198"/>
        <v>0</v>
      </c>
      <c r="AX252" s="163">
        <f t="shared" si="198"/>
        <v>0</v>
      </c>
      <c r="AY252" s="163">
        <f t="shared" si="198"/>
        <v>0</v>
      </c>
      <c r="AZ252" s="163">
        <f t="shared" si="198"/>
        <v>0</v>
      </c>
      <c r="BA252" s="163">
        <f t="shared" si="198"/>
        <v>0</v>
      </c>
      <c r="BB252" s="163"/>
      <c r="BC252" s="238"/>
    </row>
    <row r="253" spans="1:55" ht="37.5" customHeight="1">
      <c r="A253" s="315"/>
      <c r="B253" s="345"/>
      <c r="C253" s="310"/>
      <c r="D253" s="148" t="s">
        <v>37</v>
      </c>
      <c r="E253" s="163">
        <f t="shared" si="196"/>
        <v>0</v>
      </c>
      <c r="F253" s="163">
        <f t="shared" si="196"/>
        <v>0</v>
      </c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238"/>
    </row>
    <row r="254" spans="1:55" ht="47.25" customHeight="1">
      <c r="A254" s="315"/>
      <c r="B254" s="345"/>
      <c r="C254" s="310"/>
      <c r="D254" s="172" t="s">
        <v>2</v>
      </c>
      <c r="E254" s="163">
        <f t="shared" si="196"/>
        <v>0</v>
      </c>
      <c r="F254" s="163">
        <f t="shared" si="196"/>
        <v>0</v>
      </c>
      <c r="G254" s="163" t="e">
        <f t="shared" ref="G254:G255" si="199">F254*100/E254</f>
        <v>#DIV/0!</v>
      </c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238"/>
    </row>
    <row r="255" spans="1:55" ht="22.5" customHeight="1">
      <c r="A255" s="315"/>
      <c r="B255" s="345"/>
      <c r="C255" s="310"/>
      <c r="D255" s="236" t="s">
        <v>268</v>
      </c>
      <c r="E255" s="163">
        <f t="shared" si="196"/>
        <v>2400</v>
      </c>
      <c r="F255" s="163">
        <f t="shared" si="196"/>
        <v>2400</v>
      </c>
      <c r="G255" s="163">
        <f t="shared" si="199"/>
        <v>100</v>
      </c>
      <c r="H255" s="163"/>
      <c r="I255" s="163"/>
      <c r="J255" s="163"/>
      <c r="K255" s="163"/>
      <c r="L255" s="163"/>
      <c r="M255" s="163"/>
      <c r="N255" s="163">
        <v>2400</v>
      </c>
      <c r="O255" s="163">
        <v>2400</v>
      </c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238"/>
    </row>
    <row r="256" spans="1:55" ht="82.5" customHeight="1">
      <c r="A256" s="315"/>
      <c r="B256" s="345"/>
      <c r="C256" s="310"/>
      <c r="D256" s="236" t="s">
        <v>274</v>
      </c>
      <c r="E256" s="163">
        <f t="shared" si="196"/>
        <v>0</v>
      </c>
      <c r="F256" s="163">
        <f t="shared" si="196"/>
        <v>0</v>
      </c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238"/>
    </row>
    <row r="257" spans="1:55" ht="22.5" customHeight="1">
      <c r="A257" s="315"/>
      <c r="B257" s="345"/>
      <c r="C257" s="310"/>
      <c r="D257" s="236" t="s">
        <v>269</v>
      </c>
      <c r="E257" s="163">
        <f t="shared" si="196"/>
        <v>0</v>
      </c>
      <c r="F257" s="163">
        <f t="shared" si="196"/>
        <v>0</v>
      </c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238"/>
    </row>
    <row r="258" spans="1:55" ht="37.5" customHeight="1">
      <c r="A258" s="316"/>
      <c r="B258" s="346"/>
      <c r="C258" s="310"/>
      <c r="D258" s="238" t="s">
        <v>43</v>
      </c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238"/>
    </row>
    <row r="259" spans="1:55" ht="22.5" customHeight="1">
      <c r="A259" s="314" t="s">
        <v>418</v>
      </c>
      <c r="B259" s="344" t="s">
        <v>519</v>
      </c>
      <c r="C259" s="310" t="s">
        <v>293</v>
      </c>
      <c r="D259" s="150" t="s">
        <v>41</v>
      </c>
      <c r="E259" s="163">
        <f t="shared" ref="E259:F259" si="200">H259+K259+N259+Q259+T259+W259+Z259+AE259+AJ259+AO259+AT259+AY259</f>
        <v>1379.414</v>
      </c>
      <c r="F259" s="163">
        <f t="shared" si="200"/>
        <v>1379.414</v>
      </c>
      <c r="G259" s="163">
        <f t="shared" ref="G259" si="201">F259*100/E259</f>
        <v>100</v>
      </c>
      <c r="H259" s="163">
        <f>H260+H261+H262+H264+H265</f>
        <v>0</v>
      </c>
      <c r="I259" s="163">
        <f t="shared" ref="I259:BA259" si="202">I260+I261+I262+I264+I265</f>
        <v>0</v>
      </c>
      <c r="J259" s="163">
        <f t="shared" si="202"/>
        <v>0</v>
      </c>
      <c r="K259" s="163">
        <f t="shared" si="202"/>
        <v>11.8</v>
      </c>
      <c r="L259" s="163">
        <f t="shared" si="202"/>
        <v>11.8</v>
      </c>
      <c r="M259" s="163">
        <f t="shared" si="202"/>
        <v>0</v>
      </c>
      <c r="N259" s="163">
        <f t="shared" si="202"/>
        <v>0</v>
      </c>
      <c r="O259" s="163">
        <f t="shared" si="202"/>
        <v>0</v>
      </c>
      <c r="P259" s="163">
        <f t="shared" si="202"/>
        <v>0</v>
      </c>
      <c r="Q259" s="163">
        <f t="shared" si="202"/>
        <v>0</v>
      </c>
      <c r="R259" s="163">
        <f t="shared" si="202"/>
        <v>0</v>
      </c>
      <c r="S259" s="163">
        <f t="shared" si="202"/>
        <v>0</v>
      </c>
      <c r="T259" s="163">
        <f t="shared" si="202"/>
        <v>0</v>
      </c>
      <c r="U259" s="163">
        <f t="shared" si="202"/>
        <v>0</v>
      </c>
      <c r="V259" s="163">
        <f t="shared" si="202"/>
        <v>0</v>
      </c>
      <c r="W259" s="163">
        <f t="shared" si="202"/>
        <v>18</v>
      </c>
      <c r="X259" s="163">
        <f t="shared" si="202"/>
        <v>18</v>
      </c>
      <c r="Y259" s="163">
        <f t="shared" si="202"/>
        <v>0</v>
      </c>
      <c r="Z259" s="163">
        <f t="shared" si="202"/>
        <v>1349.614</v>
      </c>
      <c r="AA259" s="163">
        <f t="shared" si="202"/>
        <v>1349.614</v>
      </c>
      <c r="AB259" s="163">
        <f t="shared" si="202"/>
        <v>0</v>
      </c>
      <c r="AC259" s="163">
        <f t="shared" si="202"/>
        <v>0</v>
      </c>
      <c r="AD259" s="163">
        <f t="shared" si="202"/>
        <v>0</v>
      </c>
      <c r="AE259" s="163">
        <f t="shared" si="202"/>
        <v>0</v>
      </c>
      <c r="AF259" s="163">
        <f t="shared" si="202"/>
        <v>0</v>
      </c>
      <c r="AG259" s="163">
        <f t="shared" si="202"/>
        <v>0</v>
      </c>
      <c r="AH259" s="163">
        <f t="shared" si="202"/>
        <v>0</v>
      </c>
      <c r="AI259" s="163">
        <f t="shared" si="202"/>
        <v>0</v>
      </c>
      <c r="AJ259" s="163">
        <f t="shared" si="202"/>
        <v>0</v>
      </c>
      <c r="AK259" s="163">
        <f t="shared" si="202"/>
        <v>0</v>
      </c>
      <c r="AL259" s="163">
        <f t="shared" si="202"/>
        <v>0</v>
      </c>
      <c r="AM259" s="163">
        <f t="shared" si="202"/>
        <v>0</v>
      </c>
      <c r="AN259" s="163">
        <f t="shared" si="202"/>
        <v>0</v>
      </c>
      <c r="AO259" s="163">
        <f t="shared" si="202"/>
        <v>0</v>
      </c>
      <c r="AP259" s="163">
        <f t="shared" si="202"/>
        <v>0</v>
      </c>
      <c r="AQ259" s="163">
        <f t="shared" si="202"/>
        <v>0</v>
      </c>
      <c r="AR259" s="163">
        <f t="shared" si="202"/>
        <v>0</v>
      </c>
      <c r="AS259" s="163">
        <f t="shared" si="202"/>
        <v>0</v>
      </c>
      <c r="AT259" s="163">
        <f t="shared" si="202"/>
        <v>0</v>
      </c>
      <c r="AU259" s="163">
        <f t="shared" si="202"/>
        <v>0</v>
      </c>
      <c r="AV259" s="163">
        <f t="shared" si="202"/>
        <v>0</v>
      </c>
      <c r="AW259" s="163">
        <f t="shared" si="202"/>
        <v>0</v>
      </c>
      <c r="AX259" s="163">
        <f t="shared" si="202"/>
        <v>0</v>
      </c>
      <c r="AY259" s="163">
        <f t="shared" si="202"/>
        <v>0</v>
      </c>
      <c r="AZ259" s="163">
        <f t="shared" si="202"/>
        <v>0</v>
      </c>
      <c r="BA259" s="163">
        <f t="shared" si="202"/>
        <v>0</v>
      </c>
      <c r="BB259" s="163"/>
      <c r="BC259" s="238"/>
    </row>
    <row r="260" spans="1:55" ht="36" customHeight="1">
      <c r="A260" s="315"/>
      <c r="B260" s="345"/>
      <c r="C260" s="310"/>
      <c r="D260" s="148" t="s">
        <v>37</v>
      </c>
      <c r="E260" s="163">
        <f t="shared" ref="E260:E265" si="203">H260+K260+N260+Q260+T260+W260+Z260+AE260+AJ260+AO260+AT260+AY260</f>
        <v>0</v>
      </c>
      <c r="F260" s="163">
        <f t="shared" ref="F260:F265" si="204">I260+L260+O260+R260+U260+X260+AA260+AF260+AK260+AP260+AU260+AZ260</f>
        <v>0</v>
      </c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77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238"/>
    </row>
    <row r="261" spans="1:55" ht="51.75" customHeight="1">
      <c r="A261" s="315"/>
      <c r="B261" s="345"/>
      <c r="C261" s="310"/>
      <c r="D261" s="172" t="s">
        <v>2</v>
      </c>
      <c r="E261" s="163">
        <f t="shared" si="203"/>
        <v>0</v>
      </c>
      <c r="F261" s="163">
        <f t="shared" si="204"/>
        <v>0</v>
      </c>
      <c r="G261" s="163" t="e">
        <f t="shared" ref="G261:G262" si="205">F261*100/E261</f>
        <v>#DIV/0!</v>
      </c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77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238"/>
    </row>
    <row r="262" spans="1:55" ht="22.5" customHeight="1">
      <c r="A262" s="315"/>
      <c r="B262" s="345"/>
      <c r="C262" s="310"/>
      <c r="D262" s="236" t="s">
        <v>268</v>
      </c>
      <c r="E262" s="205">
        <f t="shared" si="203"/>
        <v>1379.414</v>
      </c>
      <c r="F262" s="205">
        <f t="shared" si="204"/>
        <v>1379.414</v>
      </c>
      <c r="G262" s="163">
        <f t="shared" si="205"/>
        <v>100</v>
      </c>
      <c r="H262" s="163"/>
      <c r="I262" s="163"/>
      <c r="J262" s="163"/>
      <c r="K262" s="163">
        <v>11.8</v>
      </c>
      <c r="L262" s="163">
        <v>11.8</v>
      </c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77">
        <v>18</v>
      </c>
      <c r="X262" s="163">
        <v>18</v>
      </c>
      <c r="Y262" s="163"/>
      <c r="Z262" s="163">
        <f>1170.13047+197.48353-18</f>
        <v>1349.614</v>
      </c>
      <c r="AA262" s="163">
        <f>1170.13047+197.48353-18</f>
        <v>1349.614</v>
      </c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238"/>
    </row>
    <row r="263" spans="1:55" ht="84" customHeight="1">
      <c r="A263" s="315"/>
      <c r="B263" s="345"/>
      <c r="C263" s="310"/>
      <c r="D263" s="236" t="s">
        <v>274</v>
      </c>
      <c r="E263" s="163">
        <f t="shared" si="203"/>
        <v>0</v>
      </c>
      <c r="F263" s="163">
        <f t="shared" si="204"/>
        <v>0</v>
      </c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77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238"/>
    </row>
    <row r="264" spans="1:55" ht="22.5" customHeight="1">
      <c r="A264" s="315"/>
      <c r="B264" s="345"/>
      <c r="C264" s="310"/>
      <c r="D264" s="236" t="s">
        <v>269</v>
      </c>
      <c r="E264" s="163">
        <f t="shared" si="203"/>
        <v>0</v>
      </c>
      <c r="F264" s="163">
        <f t="shared" si="204"/>
        <v>0</v>
      </c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77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238"/>
    </row>
    <row r="265" spans="1:55" ht="37.5" customHeight="1">
      <c r="A265" s="316"/>
      <c r="B265" s="346"/>
      <c r="C265" s="310"/>
      <c r="D265" s="238" t="s">
        <v>43</v>
      </c>
      <c r="E265" s="163">
        <f t="shared" si="203"/>
        <v>0</v>
      </c>
      <c r="F265" s="163">
        <f t="shared" si="204"/>
        <v>0</v>
      </c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77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238"/>
    </row>
    <row r="266" spans="1:55" ht="22.5" customHeight="1">
      <c r="A266" s="314" t="s">
        <v>419</v>
      </c>
      <c r="B266" s="347" t="s">
        <v>520</v>
      </c>
      <c r="C266" s="310" t="s">
        <v>293</v>
      </c>
      <c r="D266" s="150" t="s">
        <v>41</v>
      </c>
      <c r="E266" s="163">
        <f t="shared" ref="E266:F272" si="206">H266+K266+N266+Q266+T266+W266+Z266+AE266+AJ266+AO266+AT266+AY266</f>
        <v>5802.6040000000003</v>
      </c>
      <c r="F266" s="163">
        <f t="shared" si="206"/>
        <v>607.08039999999994</v>
      </c>
      <c r="G266" s="163">
        <f t="shared" ref="G266" si="207">F266*100/E266</f>
        <v>10.462206278422583</v>
      </c>
      <c r="H266" s="163">
        <f>H267+H268+H269+H271+H272</f>
        <v>0</v>
      </c>
      <c r="I266" s="163">
        <f t="shared" ref="I266:BA266" si="208">I267+I268+I269+I271+I272</f>
        <v>0</v>
      </c>
      <c r="J266" s="163">
        <f t="shared" si="208"/>
        <v>0</v>
      </c>
      <c r="K266" s="163">
        <f t="shared" si="208"/>
        <v>11.8</v>
      </c>
      <c r="L266" s="163">
        <f t="shared" si="208"/>
        <v>11.8</v>
      </c>
      <c r="M266" s="163">
        <f t="shared" si="208"/>
        <v>0</v>
      </c>
      <c r="N266" s="163">
        <f t="shared" si="208"/>
        <v>0</v>
      </c>
      <c r="O266" s="163">
        <f t="shared" si="208"/>
        <v>0</v>
      </c>
      <c r="P266" s="163">
        <f t="shared" si="208"/>
        <v>0</v>
      </c>
      <c r="Q266" s="163">
        <f t="shared" si="208"/>
        <v>0</v>
      </c>
      <c r="R266" s="163">
        <f t="shared" si="208"/>
        <v>0</v>
      </c>
      <c r="S266" s="163">
        <f t="shared" si="208"/>
        <v>0</v>
      </c>
      <c r="T266" s="163">
        <f t="shared" si="208"/>
        <v>0</v>
      </c>
      <c r="U266" s="163">
        <f t="shared" si="208"/>
        <v>0</v>
      </c>
      <c r="V266" s="163">
        <f t="shared" si="208"/>
        <v>0</v>
      </c>
      <c r="W266" s="163">
        <f t="shared" si="208"/>
        <v>18</v>
      </c>
      <c r="X266" s="163">
        <f t="shared" si="208"/>
        <v>18</v>
      </c>
      <c r="Y266" s="163">
        <f t="shared" si="208"/>
        <v>0</v>
      </c>
      <c r="Z266" s="163">
        <f t="shared" si="208"/>
        <v>0</v>
      </c>
      <c r="AA266" s="163">
        <f t="shared" si="208"/>
        <v>0</v>
      </c>
      <c r="AB266" s="163">
        <f t="shared" si="208"/>
        <v>0</v>
      </c>
      <c r="AC266" s="163">
        <f t="shared" si="208"/>
        <v>0</v>
      </c>
      <c r="AD266" s="163">
        <f t="shared" si="208"/>
        <v>0</v>
      </c>
      <c r="AE266" s="163">
        <f t="shared" si="208"/>
        <v>0</v>
      </c>
      <c r="AF266" s="163">
        <f t="shared" si="208"/>
        <v>0</v>
      </c>
      <c r="AG266" s="163">
        <f t="shared" si="208"/>
        <v>0</v>
      </c>
      <c r="AH266" s="163">
        <f t="shared" si="208"/>
        <v>0</v>
      </c>
      <c r="AI266" s="163">
        <f t="shared" si="208"/>
        <v>0</v>
      </c>
      <c r="AJ266" s="163">
        <f t="shared" si="208"/>
        <v>577.28039999999999</v>
      </c>
      <c r="AK266" s="163">
        <f t="shared" si="208"/>
        <v>577.28039999999999</v>
      </c>
      <c r="AL266" s="163">
        <f t="shared" si="208"/>
        <v>0</v>
      </c>
      <c r="AM266" s="163">
        <f t="shared" si="208"/>
        <v>0</v>
      </c>
      <c r="AN266" s="163">
        <f t="shared" si="208"/>
        <v>0</v>
      </c>
      <c r="AO266" s="163">
        <f t="shared" si="208"/>
        <v>0</v>
      </c>
      <c r="AP266" s="163">
        <f t="shared" si="208"/>
        <v>0</v>
      </c>
      <c r="AQ266" s="163">
        <f t="shared" si="208"/>
        <v>0</v>
      </c>
      <c r="AR266" s="163">
        <f t="shared" si="208"/>
        <v>0</v>
      </c>
      <c r="AS266" s="163">
        <f t="shared" si="208"/>
        <v>0</v>
      </c>
      <c r="AT266" s="163">
        <f t="shared" si="208"/>
        <v>0</v>
      </c>
      <c r="AU266" s="163">
        <f t="shared" si="208"/>
        <v>0</v>
      </c>
      <c r="AV266" s="163">
        <f t="shared" si="208"/>
        <v>0</v>
      </c>
      <c r="AW266" s="163">
        <f t="shared" si="208"/>
        <v>0</v>
      </c>
      <c r="AX266" s="163">
        <f t="shared" si="208"/>
        <v>0</v>
      </c>
      <c r="AY266" s="163">
        <f t="shared" si="208"/>
        <v>5195.5236000000004</v>
      </c>
      <c r="AZ266" s="163">
        <f t="shared" si="208"/>
        <v>0</v>
      </c>
      <c r="BA266" s="163">
        <f t="shared" si="208"/>
        <v>0</v>
      </c>
      <c r="BB266" s="163"/>
      <c r="BC266" s="238"/>
    </row>
    <row r="267" spans="1:55" ht="35.25" customHeight="1">
      <c r="A267" s="315"/>
      <c r="B267" s="348"/>
      <c r="C267" s="310"/>
      <c r="D267" s="148" t="s">
        <v>37</v>
      </c>
      <c r="E267" s="163">
        <f t="shared" si="206"/>
        <v>0</v>
      </c>
      <c r="F267" s="163">
        <f t="shared" si="206"/>
        <v>0</v>
      </c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238"/>
    </row>
    <row r="268" spans="1:55" ht="52.5" customHeight="1">
      <c r="A268" s="315"/>
      <c r="B268" s="348"/>
      <c r="C268" s="310"/>
      <c r="D268" s="172" t="s">
        <v>2</v>
      </c>
      <c r="E268" s="163">
        <f t="shared" si="206"/>
        <v>2709.1961999999999</v>
      </c>
      <c r="F268" s="163">
        <f t="shared" si="206"/>
        <v>0</v>
      </c>
      <c r="G268" s="163">
        <f t="shared" ref="G268:G269" si="209">F268*100/E268</f>
        <v>0</v>
      </c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>
        <v>2709.1961999999999</v>
      </c>
      <c r="AZ268" s="163"/>
      <c r="BA268" s="163"/>
      <c r="BB268" s="163"/>
      <c r="BC268" s="238"/>
    </row>
    <row r="269" spans="1:55" ht="22.5" customHeight="1">
      <c r="A269" s="315"/>
      <c r="B269" s="348"/>
      <c r="C269" s="310"/>
      <c r="D269" s="236" t="s">
        <v>268</v>
      </c>
      <c r="E269" s="163">
        <f t="shared" si="206"/>
        <v>3093.4078</v>
      </c>
      <c r="F269" s="163">
        <f t="shared" si="206"/>
        <v>607.08039999999994</v>
      </c>
      <c r="G269" s="163">
        <f t="shared" si="209"/>
        <v>19.624971528163858</v>
      </c>
      <c r="H269" s="163"/>
      <c r="I269" s="163"/>
      <c r="J269" s="163"/>
      <c r="K269" s="163">
        <v>11.8</v>
      </c>
      <c r="L269" s="163">
        <v>11.8</v>
      </c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>
        <v>18</v>
      </c>
      <c r="X269" s="163">
        <v>18</v>
      </c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>
        <f>29.8+577.2804-11.8-18</f>
        <v>577.28039999999999</v>
      </c>
      <c r="AK269" s="163">
        <f>29.8+577.2804-11.8-18</f>
        <v>577.28039999999999</v>
      </c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>
        <v>2486.3274000000001</v>
      </c>
      <c r="AZ269" s="163"/>
      <c r="BA269" s="163"/>
      <c r="BB269" s="163"/>
      <c r="BC269" s="238"/>
    </row>
    <row r="270" spans="1:55" ht="81" customHeight="1">
      <c r="A270" s="315"/>
      <c r="B270" s="348"/>
      <c r="C270" s="310"/>
      <c r="D270" s="236" t="s">
        <v>274</v>
      </c>
      <c r="E270" s="163">
        <f t="shared" si="206"/>
        <v>0</v>
      </c>
      <c r="F270" s="163">
        <f t="shared" si="206"/>
        <v>0</v>
      </c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238"/>
    </row>
    <row r="271" spans="1:55" ht="22.5" customHeight="1">
      <c r="A271" s="315"/>
      <c r="B271" s="348"/>
      <c r="C271" s="310"/>
      <c r="D271" s="236" t="s">
        <v>269</v>
      </c>
      <c r="E271" s="163">
        <f t="shared" si="206"/>
        <v>0</v>
      </c>
      <c r="F271" s="163">
        <f t="shared" si="206"/>
        <v>0</v>
      </c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238"/>
    </row>
    <row r="272" spans="1:55" ht="35.25" customHeight="1">
      <c r="A272" s="316"/>
      <c r="B272" s="349"/>
      <c r="C272" s="310"/>
      <c r="D272" s="238" t="s">
        <v>43</v>
      </c>
      <c r="E272" s="163">
        <f t="shared" si="206"/>
        <v>0</v>
      </c>
      <c r="F272" s="163">
        <f t="shared" si="206"/>
        <v>0</v>
      </c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238"/>
    </row>
    <row r="273" spans="1:55" ht="22.5" customHeight="1">
      <c r="A273" s="314" t="s">
        <v>420</v>
      </c>
      <c r="B273" s="347" t="s">
        <v>521</v>
      </c>
      <c r="C273" s="310" t="s">
        <v>293</v>
      </c>
      <c r="D273" s="150" t="s">
        <v>41</v>
      </c>
      <c r="E273" s="163">
        <f t="shared" ref="E273:F279" si="210">H273+K273+N273+Q273+T273+W273+Z273+AE273+AJ273+AO273+AT273+AY273</f>
        <v>4083.81</v>
      </c>
      <c r="F273" s="163">
        <f t="shared" si="210"/>
        <v>435.20100000000002</v>
      </c>
      <c r="G273" s="163">
        <f t="shared" ref="G273" si="211">F273*100/E273</f>
        <v>10.656739662227187</v>
      </c>
      <c r="H273" s="163">
        <f>H274+H275+H276+H278+H279</f>
        <v>0</v>
      </c>
      <c r="I273" s="163">
        <f t="shared" ref="I273:BA273" si="212">I274+I275+I276+I278+I279</f>
        <v>0</v>
      </c>
      <c r="J273" s="163">
        <f t="shared" si="212"/>
        <v>0</v>
      </c>
      <c r="K273" s="163">
        <f t="shared" si="212"/>
        <v>11.8</v>
      </c>
      <c r="L273" s="163">
        <f t="shared" si="212"/>
        <v>11.8</v>
      </c>
      <c r="M273" s="163">
        <f t="shared" si="212"/>
        <v>0</v>
      </c>
      <c r="N273" s="163">
        <f t="shared" si="212"/>
        <v>0</v>
      </c>
      <c r="O273" s="163">
        <f t="shared" si="212"/>
        <v>0</v>
      </c>
      <c r="P273" s="163">
        <f t="shared" si="212"/>
        <v>0</v>
      </c>
      <c r="Q273" s="163">
        <f t="shared" si="212"/>
        <v>0</v>
      </c>
      <c r="R273" s="163">
        <f t="shared" si="212"/>
        <v>0</v>
      </c>
      <c r="S273" s="163">
        <f t="shared" si="212"/>
        <v>0</v>
      </c>
      <c r="T273" s="163">
        <f t="shared" si="212"/>
        <v>0</v>
      </c>
      <c r="U273" s="163">
        <f t="shared" si="212"/>
        <v>0</v>
      </c>
      <c r="V273" s="163">
        <f t="shared" si="212"/>
        <v>0</v>
      </c>
      <c r="W273" s="163">
        <f t="shared" si="212"/>
        <v>18</v>
      </c>
      <c r="X273" s="163">
        <f t="shared" si="212"/>
        <v>18</v>
      </c>
      <c r="Y273" s="163">
        <f t="shared" si="212"/>
        <v>0</v>
      </c>
      <c r="Z273" s="163">
        <f t="shared" si="212"/>
        <v>0</v>
      </c>
      <c r="AA273" s="163">
        <f t="shared" si="212"/>
        <v>0</v>
      </c>
      <c r="AB273" s="163">
        <f t="shared" si="212"/>
        <v>0</v>
      </c>
      <c r="AC273" s="163">
        <f t="shared" si="212"/>
        <v>0</v>
      </c>
      <c r="AD273" s="163">
        <f t="shared" si="212"/>
        <v>0</v>
      </c>
      <c r="AE273" s="163">
        <f t="shared" si="212"/>
        <v>0</v>
      </c>
      <c r="AF273" s="163">
        <f t="shared" si="212"/>
        <v>0</v>
      </c>
      <c r="AG273" s="163">
        <f t="shared" si="212"/>
        <v>0</v>
      </c>
      <c r="AH273" s="163">
        <f t="shared" si="212"/>
        <v>0</v>
      </c>
      <c r="AI273" s="163">
        <f t="shared" si="212"/>
        <v>0</v>
      </c>
      <c r="AJ273" s="163">
        <f t="shared" si="212"/>
        <v>405.40100000000001</v>
      </c>
      <c r="AK273" s="163">
        <f t="shared" si="212"/>
        <v>405.40100000000001</v>
      </c>
      <c r="AL273" s="163">
        <f t="shared" si="212"/>
        <v>0</v>
      </c>
      <c r="AM273" s="163">
        <f t="shared" si="212"/>
        <v>0</v>
      </c>
      <c r="AN273" s="163">
        <f t="shared" si="212"/>
        <v>0</v>
      </c>
      <c r="AO273" s="163">
        <f t="shared" si="212"/>
        <v>0</v>
      </c>
      <c r="AP273" s="163">
        <f t="shared" si="212"/>
        <v>0</v>
      </c>
      <c r="AQ273" s="163">
        <f t="shared" si="212"/>
        <v>0</v>
      </c>
      <c r="AR273" s="163">
        <f t="shared" si="212"/>
        <v>0</v>
      </c>
      <c r="AS273" s="163">
        <f t="shared" si="212"/>
        <v>0</v>
      </c>
      <c r="AT273" s="163">
        <f t="shared" si="212"/>
        <v>0</v>
      </c>
      <c r="AU273" s="163">
        <f t="shared" si="212"/>
        <v>0</v>
      </c>
      <c r="AV273" s="163">
        <f t="shared" si="212"/>
        <v>0</v>
      </c>
      <c r="AW273" s="163">
        <f t="shared" si="212"/>
        <v>0</v>
      </c>
      <c r="AX273" s="163">
        <f t="shared" si="212"/>
        <v>0</v>
      </c>
      <c r="AY273" s="163">
        <f t="shared" si="212"/>
        <v>3648.6089999999999</v>
      </c>
      <c r="AZ273" s="163">
        <f t="shared" si="212"/>
        <v>0</v>
      </c>
      <c r="BA273" s="163">
        <f t="shared" si="212"/>
        <v>0</v>
      </c>
      <c r="BB273" s="163"/>
      <c r="BC273" s="238"/>
    </row>
    <row r="274" spans="1:55" ht="35.25" customHeight="1">
      <c r="A274" s="315"/>
      <c r="B274" s="348"/>
      <c r="C274" s="310"/>
      <c r="D274" s="148" t="s">
        <v>37</v>
      </c>
      <c r="E274" s="163">
        <f t="shared" si="210"/>
        <v>0</v>
      </c>
      <c r="F274" s="163">
        <f t="shared" si="210"/>
        <v>0</v>
      </c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238"/>
    </row>
    <row r="275" spans="1:55" ht="53.25" customHeight="1">
      <c r="A275" s="315"/>
      <c r="B275" s="348"/>
      <c r="C275" s="310"/>
      <c r="D275" s="172" t="s">
        <v>2</v>
      </c>
      <c r="E275" s="163">
        <f t="shared" si="210"/>
        <v>643.45770000000005</v>
      </c>
      <c r="F275" s="163">
        <f t="shared" si="210"/>
        <v>0</v>
      </c>
      <c r="G275" s="163">
        <f t="shared" ref="G275:G276" si="213">F275*100/E275</f>
        <v>0</v>
      </c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>
        <v>643.45770000000005</v>
      </c>
      <c r="AZ275" s="163"/>
      <c r="BA275" s="163"/>
      <c r="BB275" s="163"/>
      <c r="BC275" s="238"/>
    </row>
    <row r="276" spans="1:55" ht="22.5" customHeight="1">
      <c r="A276" s="315"/>
      <c r="B276" s="348"/>
      <c r="C276" s="310"/>
      <c r="D276" s="236" t="s">
        <v>268</v>
      </c>
      <c r="E276" s="201">
        <f t="shared" si="210"/>
        <v>3440.3523</v>
      </c>
      <c r="F276" s="163">
        <f t="shared" si="210"/>
        <v>435.20100000000002</v>
      </c>
      <c r="G276" s="163">
        <f t="shared" si="213"/>
        <v>12.649896349277952</v>
      </c>
      <c r="H276" s="163"/>
      <c r="I276" s="163"/>
      <c r="J276" s="163"/>
      <c r="K276" s="163">
        <v>11.8</v>
      </c>
      <c r="L276" s="163">
        <v>11.8</v>
      </c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>
        <v>18</v>
      </c>
      <c r="X276" s="163">
        <v>18</v>
      </c>
      <c r="Y276" s="163"/>
      <c r="Z276" s="163"/>
      <c r="AA276" s="163"/>
      <c r="AB276" s="163"/>
      <c r="AC276" s="163"/>
      <c r="AD276" s="163"/>
      <c r="AE276" s="163"/>
      <c r="AF276" s="163"/>
      <c r="AG276" s="163"/>
      <c r="AH276" s="163"/>
      <c r="AI276" s="163"/>
      <c r="AJ276" s="163">
        <f>29.8+405.401-11.8-18</f>
        <v>405.40100000000001</v>
      </c>
      <c r="AK276" s="163">
        <f>29.8+405.401-11.8-18</f>
        <v>405.40100000000001</v>
      </c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>
        <v>3005.1513</v>
      </c>
      <c r="AZ276" s="163"/>
      <c r="BA276" s="163"/>
      <c r="BB276" s="163"/>
      <c r="BC276" s="238"/>
    </row>
    <row r="277" spans="1:55" ht="80.25" customHeight="1">
      <c r="A277" s="315"/>
      <c r="B277" s="348"/>
      <c r="C277" s="310"/>
      <c r="D277" s="236" t="s">
        <v>274</v>
      </c>
      <c r="E277" s="163">
        <f t="shared" si="210"/>
        <v>0</v>
      </c>
      <c r="F277" s="163">
        <f t="shared" si="210"/>
        <v>0</v>
      </c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238"/>
    </row>
    <row r="278" spans="1:55" ht="22.5" customHeight="1">
      <c r="A278" s="315"/>
      <c r="B278" s="348"/>
      <c r="C278" s="310"/>
      <c r="D278" s="236" t="s">
        <v>269</v>
      </c>
      <c r="E278" s="163">
        <f t="shared" si="210"/>
        <v>0</v>
      </c>
      <c r="F278" s="163">
        <f t="shared" si="210"/>
        <v>0</v>
      </c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238"/>
    </row>
    <row r="279" spans="1:55" ht="33.75" customHeight="1">
      <c r="A279" s="316"/>
      <c r="B279" s="349"/>
      <c r="C279" s="310"/>
      <c r="D279" s="238" t="s">
        <v>43</v>
      </c>
      <c r="E279" s="163">
        <f t="shared" si="210"/>
        <v>0</v>
      </c>
      <c r="F279" s="163">
        <f t="shared" si="210"/>
        <v>0</v>
      </c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238"/>
    </row>
    <row r="280" spans="1:55" ht="22.5" customHeight="1">
      <c r="A280" s="314" t="s">
        <v>421</v>
      </c>
      <c r="B280" s="344" t="s">
        <v>522</v>
      </c>
      <c r="C280" s="310" t="s">
        <v>293</v>
      </c>
      <c r="D280" s="150" t="s">
        <v>41</v>
      </c>
      <c r="E280" s="163">
        <f t="shared" ref="E280:F286" si="214">H280+K280+N280+Q280+T280+W280+Z280+AE280+AJ280+AO280+AT280+AY280</f>
        <v>494.67700000000002</v>
      </c>
      <c r="F280" s="163">
        <f t="shared" si="214"/>
        <v>494.67700000000002</v>
      </c>
      <c r="G280" s="163">
        <f t="shared" ref="G280" si="215">F280*100/E280</f>
        <v>100</v>
      </c>
      <c r="H280" s="163">
        <f>H281+H282+H283+H285+H286</f>
        <v>0</v>
      </c>
      <c r="I280" s="163">
        <f t="shared" ref="I280:BA280" si="216">I281+I282+I283+I285+I286</f>
        <v>0</v>
      </c>
      <c r="J280" s="163">
        <f t="shared" si="216"/>
        <v>0</v>
      </c>
      <c r="K280" s="163">
        <f t="shared" si="216"/>
        <v>11.8</v>
      </c>
      <c r="L280" s="163">
        <f t="shared" si="216"/>
        <v>11.8</v>
      </c>
      <c r="M280" s="163">
        <f t="shared" si="216"/>
        <v>0</v>
      </c>
      <c r="N280" s="163">
        <f t="shared" si="216"/>
        <v>0</v>
      </c>
      <c r="O280" s="163">
        <f t="shared" si="216"/>
        <v>0</v>
      </c>
      <c r="P280" s="163">
        <f t="shared" si="216"/>
        <v>0</v>
      </c>
      <c r="Q280" s="163">
        <f t="shared" si="216"/>
        <v>0</v>
      </c>
      <c r="R280" s="163">
        <f t="shared" si="216"/>
        <v>0</v>
      </c>
      <c r="S280" s="163">
        <f t="shared" si="216"/>
        <v>0</v>
      </c>
      <c r="T280" s="163">
        <f t="shared" si="216"/>
        <v>0</v>
      </c>
      <c r="U280" s="163">
        <f t="shared" si="216"/>
        <v>0</v>
      </c>
      <c r="V280" s="163">
        <f t="shared" si="216"/>
        <v>0</v>
      </c>
      <c r="W280" s="163">
        <f t="shared" si="216"/>
        <v>18</v>
      </c>
      <c r="X280" s="163">
        <f t="shared" si="216"/>
        <v>18</v>
      </c>
      <c r="Y280" s="163">
        <f t="shared" si="216"/>
        <v>0</v>
      </c>
      <c r="Z280" s="163">
        <f t="shared" si="216"/>
        <v>46.487700000000004</v>
      </c>
      <c r="AA280" s="163">
        <f t="shared" si="216"/>
        <v>46.487700000000004</v>
      </c>
      <c r="AB280" s="163">
        <f t="shared" si="216"/>
        <v>0</v>
      </c>
      <c r="AC280" s="163">
        <f t="shared" si="216"/>
        <v>0</v>
      </c>
      <c r="AD280" s="163">
        <f t="shared" si="216"/>
        <v>0</v>
      </c>
      <c r="AE280" s="163">
        <f t="shared" si="216"/>
        <v>0</v>
      </c>
      <c r="AF280" s="163">
        <f t="shared" si="216"/>
        <v>0</v>
      </c>
      <c r="AG280" s="163">
        <f t="shared" si="216"/>
        <v>0</v>
      </c>
      <c r="AH280" s="163">
        <f t="shared" si="216"/>
        <v>0</v>
      </c>
      <c r="AI280" s="163">
        <f t="shared" si="216"/>
        <v>0</v>
      </c>
      <c r="AJ280" s="163">
        <f t="shared" si="216"/>
        <v>0</v>
      </c>
      <c r="AK280" s="163">
        <f t="shared" si="216"/>
        <v>0</v>
      </c>
      <c r="AL280" s="163">
        <f t="shared" si="216"/>
        <v>0</v>
      </c>
      <c r="AM280" s="163">
        <f t="shared" si="216"/>
        <v>0</v>
      </c>
      <c r="AN280" s="163">
        <f t="shared" si="216"/>
        <v>0</v>
      </c>
      <c r="AO280" s="163">
        <f t="shared" si="216"/>
        <v>0</v>
      </c>
      <c r="AP280" s="163">
        <f t="shared" si="216"/>
        <v>0</v>
      </c>
      <c r="AQ280" s="163">
        <f t="shared" si="216"/>
        <v>0</v>
      </c>
      <c r="AR280" s="163">
        <f t="shared" si="216"/>
        <v>0</v>
      </c>
      <c r="AS280" s="163">
        <f t="shared" si="216"/>
        <v>0</v>
      </c>
      <c r="AT280" s="163">
        <f t="shared" si="216"/>
        <v>418.38929999999999</v>
      </c>
      <c r="AU280" s="163">
        <f t="shared" si="216"/>
        <v>418.38929999999999</v>
      </c>
      <c r="AV280" s="163">
        <f t="shared" si="216"/>
        <v>0</v>
      </c>
      <c r="AW280" s="163">
        <f t="shared" si="216"/>
        <v>0</v>
      </c>
      <c r="AX280" s="163">
        <f t="shared" si="216"/>
        <v>0</v>
      </c>
      <c r="AY280" s="163">
        <f t="shared" si="216"/>
        <v>0</v>
      </c>
      <c r="AZ280" s="163">
        <f t="shared" si="216"/>
        <v>0</v>
      </c>
      <c r="BA280" s="163">
        <f t="shared" si="216"/>
        <v>0</v>
      </c>
      <c r="BB280" s="163"/>
      <c r="BC280" s="238"/>
    </row>
    <row r="281" spans="1:55" ht="35.25" customHeight="1">
      <c r="A281" s="315"/>
      <c r="B281" s="345"/>
      <c r="C281" s="310"/>
      <c r="D281" s="148" t="s">
        <v>37</v>
      </c>
      <c r="E281" s="163">
        <f t="shared" si="214"/>
        <v>0</v>
      </c>
      <c r="F281" s="163">
        <f t="shared" si="214"/>
        <v>0</v>
      </c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238"/>
    </row>
    <row r="282" spans="1:55" ht="48.75" customHeight="1">
      <c r="A282" s="315"/>
      <c r="B282" s="345"/>
      <c r="C282" s="310"/>
      <c r="D282" s="172" t="s">
        <v>2</v>
      </c>
      <c r="E282" s="163">
        <f t="shared" si="214"/>
        <v>0</v>
      </c>
      <c r="F282" s="163">
        <f t="shared" si="214"/>
        <v>0</v>
      </c>
      <c r="G282" s="163" t="e">
        <f t="shared" ref="G282:G283" si="217">F282*100/E282</f>
        <v>#DIV/0!</v>
      </c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238"/>
    </row>
    <row r="283" spans="1:55" ht="22.5" customHeight="1">
      <c r="A283" s="315"/>
      <c r="B283" s="345"/>
      <c r="C283" s="310"/>
      <c r="D283" s="236" t="s">
        <v>268</v>
      </c>
      <c r="E283" s="163">
        <f t="shared" si="214"/>
        <v>494.67700000000002</v>
      </c>
      <c r="F283" s="163">
        <f t="shared" si="214"/>
        <v>494.67700000000002</v>
      </c>
      <c r="G283" s="163">
        <f t="shared" si="217"/>
        <v>100</v>
      </c>
      <c r="H283" s="163"/>
      <c r="I283" s="163"/>
      <c r="J283" s="163"/>
      <c r="K283" s="163">
        <v>11.8</v>
      </c>
      <c r="L283" s="163">
        <v>11.8</v>
      </c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>
        <v>18</v>
      </c>
      <c r="X283" s="163">
        <v>18</v>
      </c>
      <c r="Y283" s="163"/>
      <c r="Z283" s="163">
        <f>29.8+46.4877-11.8-18</f>
        <v>46.487700000000004</v>
      </c>
      <c r="AA283" s="163">
        <f>29.8+46.4877-11.8-18</f>
        <v>46.487700000000004</v>
      </c>
      <c r="AB283" s="163"/>
      <c r="AC283" s="163"/>
      <c r="AD283" s="163"/>
      <c r="AE283" s="163"/>
      <c r="AF283" s="163"/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>
        <v>418.38929999999999</v>
      </c>
      <c r="AU283" s="163">
        <v>418.38929999999999</v>
      </c>
      <c r="AV283" s="163"/>
      <c r="AW283" s="163"/>
      <c r="AX283" s="163"/>
      <c r="AY283" s="163"/>
      <c r="AZ283" s="163"/>
      <c r="BA283" s="163"/>
      <c r="BB283" s="163"/>
      <c r="BC283" s="238"/>
    </row>
    <row r="284" spans="1:55" ht="82.5" customHeight="1">
      <c r="A284" s="315"/>
      <c r="B284" s="345"/>
      <c r="C284" s="310"/>
      <c r="D284" s="236" t="s">
        <v>274</v>
      </c>
      <c r="E284" s="163">
        <f t="shared" si="214"/>
        <v>0</v>
      </c>
      <c r="F284" s="163">
        <f t="shared" si="214"/>
        <v>0</v>
      </c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238"/>
    </row>
    <row r="285" spans="1:55" ht="22.5" customHeight="1">
      <c r="A285" s="315"/>
      <c r="B285" s="345"/>
      <c r="C285" s="310"/>
      <c r="D285" s="236" t="s">
        <v>269</v>
      </c>
      <c r="E285" s="163">
        <f t="shared" si="214"/>
        <v>0</v>
      </c>
      <c r="F285" s="163">
        <f t="shared" si="214"/>
        <v>0</v>
      </c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238"/>
    </row>
    <row r="286" spans="1:55" ht="35.25" customHeight="1">
      <c r="A286" s="316"/>
      <c r="B286" s="346"/>
      <c r="C286" s="310"/>
      <c r="D286" s="238" t="s">
        <v>43</v>
      </c>
      <c r="E286" s="163">
        <f t="shared" si="214"/>
        <v>0</v>
      </c>
      <c r="F286" s="163">
        <f t="shared" si="214"/>
        <v>0</v>
      </c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238"/>
    </row>
    <row r="287" spans="1:55" ht="22.5" customHeight="1">
      <c r="A287" s="314" t="s">
        <v>422</v>
      </c>
      <c r="B287" s="344" t="s">
        <v>523</v>
      </c>
      <c r="C287" s="310" t="s">
        <v>293</v>
      </c>
      <c r="D287" s="150" t="s">
        <v>41</v>
      </c>
      <c r="E287" s="163">
        <f t="shared" ref="E287:F293" si="218">H287+K287+N287+Q287+T287+W287+Z287+AE287+AJ287+AO287+AT287+AY287</f>
        <v>1241.8800000000001</v>
      </c>
      <c r="F287" s="163">
        <f t="shared" si="218"/>
        <v>1241.8800000000001</v>
      </c>
      <c r="G287" s="163">
        <f t="shared" ref="G287" si="219">F287*100/E287</f>
        <v>100</v>
      </c>
      <c r="H287" s="163">
        <f>H288+H289+H290+H292+H293</f>
        <v>0</v>
      </c>
      <c r="I287" s="163">
        <f t="shared" ref="I287:BA287" si="220">I288+I289+I290+I292+I293</f>
        <v>0</v>
      </c>
      <c r="J287" s="163">
        <f t="shared" si="220"/>
        <v>0</v>
      </c>
      <c r="K287" s="163">
        <f t="shared" si="220"/>
        <v>11.8</v>
      </c>
      <c r="L287" s="163">
        <f t="shared" si="220"/>
        <v>11.8</v>
      </c>
      <c r="M287" s="163">
        <f t="shared" si="220"/>
        <v>0</v>
      </c>
      <c r="N287" s="163">
        <f t="shared" si="220"/>
        <v>0</v>
      </c>
      <c r="O287" s="163">
        <f t="shared" si="220"/>
        <v>0</v>
      </c>
      <c r="P287" s="163">
        <f t="shared" si="220"/>
        <v>0</v>
      </c>
      <c r="Q287" s="163">
        <f t="shared" si="220"/>
        <v>0</v>
      </c>
      <c r="R287" s="163">
        <f t="shared" si="220"/>
        <v>0</v>
      </c>
      <c r="S287" s="163">
        <f t="shared" si="220"/>
        <v>0</v>
      </c>
      <c r="T287" s="163">
        <f t="shared" si="220"/>
        <v>0</v>
      </c>
      <c r="U287" s="163">
        <f t="shared" si="220"/>
        <v>0</v>
      </c>
      <c r="V287" s="163">
        <f t="shared" si="220"/>
        <v>0</v>
      </c>
      <c r="W287" s="163">
        <f t="shared" si="220"/>
        <v>18</v>
      </c>
      <c r="X287" s="163">
        <f t="shared" si="220"/>
        <v>18</v>
      </c>
      <c r="Y287" s="163">
        <f t="shared" si="220"/>
        <v>0</v>
      </c>
      <c r="Z287" s="163">
        <f t="shared" si="220"/>
        <v>0</v>
      </c>
      <c r="AA287" s="163">
        <f t="shared" si="220"/>
        <v>0</v>
      </c>
      <c r="AB287" s="163">
        <f t="shared" si="220"/>
        <v>0</v>
      </c>
      <c r="AC287" s="163">
        <f t="shared" si="220"/>
        <v>0</v>
      </c>
      <c r="AD287" s="163">
        <f t="shared" si="220"/>
        <v>0</v>
      </c>
      <c r="AE287" s="163">
        <f t="shared" si="220"/>
        <v>0</v>
      </c>
      <c r="AF287" s="163">
        <f t="shared" si="220"/>
        <v>0</v>
      </c>
      <c r="AG287" s="163">
        <f t="shared" si="220"/>
        <v>0</v>
      </c>
      <c r="AH287" s="163">
        <f t="shared" si="220"/>
        <v>0</v>
      </c>
      <c r="AI287" s="163">
        <f t="shared" si="220"/>
        <v>0</v>
      </c>
      <c r="AJ287" s="163">
        <f t="shared" si="220"/>
        <v>275.70189999999997</v>
      </c>
      <c r="AK287" s="163">
        <f t="shared" si="220"/>
        <v>275.70189999999997</v>
      </c>
      <c r="AL287" s="163">
        <f t="shared" si="220"/>
        <v>0</v>
      </c>
      <c r="AM287" s="163">
        <f t="shared" si="220"/>
        <v>0</v>
      </c>
      <c r="AN287" s="163">
        <f t="shared" si="220"/>
        <v>0</v>
      </c>
      <c r="AO287" s="163">
        <f t="shared" si="220"/>
        <v>0</v>
      </c>
      <c r="AP287" s="163">
        <f t="shared" si="220"/>
        <v>0</v>
      </c>
      <c r="AQ287" s="163">
        <f t="shared" si="220"/>
        <v>0</v>
      </c>
      <c r="AR287" s="163">
        <f t="shared" si="220"/>
        <v>0</v>
      </c>
      <c r="AS287" s="163">
        <f t="shared" si="220"/>
        <v>0</v>
      </c>
      <c r="AT287" s="163">
        <f t="shared" si="220"/>
        <v>936.37810000000002</v>
      </c>
      <c r="AU287" s="163">
        <f t="shared" si="220"/>
        <v>936.37810000000002</v>
      </c>
      <c r="AV287" s="163">
        <f t="shared" si="220"/>
        <v>0</v>
      </c>
      <c r="AW287" s="163">
        <f t="shared" si="220"/>
        <v>0</v>
      </c>
      <c r="AX287" s="163">
        <f t="shared" si="220"/>
        <v>0</v>
      </c>
      <c r="AY287" s="163">
        <f t="shared" si="220"/>
        <v>0</v>
      </c>
      <c r="AZ287" s="163">
        <f t="shared" si="220"/>
        <v>0</v>
      </c>
      <c r="BA287" s="163">
        <f t="shared" si="220"/>
        <v>0</v>
      </c>
      <c r="BB287" s="163"/>
      <c r="BC287" s="238"/>
    </row>
    <row r="288" spans="1:55" ht="32.25" customHeight="1">
      <c r="A288" s="315"/>
      <c r="B288" s="345"/>
      <c r="C288" s="310"/>
      <c r="D288" s="148" t="s">
        <v>37</v>
      </c>
      <c r="E288" s="163">
        <f t="shared" si="218"/>
        <v>0</v>
      </c>
      <c r="F288" s="163">
        <f t="shared" si="218"/>
        <v>0</v>
      </c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238"/>
    </row>
    <row r="289" spans="1:55" ht="50.25" customHeight="1">
      <c r="A289" s="315"/>
      <c r="B289" s="345"/>
      <c r="C289" s="310"/>
      <c r="D289" s="172" t="s">
        <v>2</v>
      </c>
      <c r="E289" s="163">
        <f t="shared" si="218"/>
        <v>0</v>
      </c>
      <c r="F289" s="163">
        <f t="shared" si="218"/>
        <v>0</v>
      </c>
      <c r="G289" s="163" t="e">
        <f t="shared" ref="G289:G290" si="221">F289*100/E289</f>
        <v>#DIV/0!</v>
      </c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238"/>
    </row>
    <row r="290" spans="1:55" ht="22.5" customHeight="1">
      <c r="A290" s="315"/>
      <c r="B290" s="345"/>
      <c r="C290" s="310"/>
      <c r="D290" s="236" t="s">
        <v>268</v>
      </c>
      <c r="E290" s="163">
        <f>H290+K290+N290+Q290+T290+W290+Z290+AE290+AJ290+AO290+AT290+AY290</f>
        <v>1241.8800000000001</v>
      </c>
      <c r="F290" s="163">
        <f t="shared" si="218"/>
        <v>1241.8800000000001</v>
      </c>
      <c r="G290" s="163">
        <f t="shared" si="221"/>
        <v>100</v>
      </c>
      <c r="H290" s="163"/>
      <c r="I290" s="163"/>
      <c r="J290" s="163"/>
      <c r="K290" s="163">
        <v>11.8</v>
      </c>
      <c r="L290" s="163">
        <v>11.8</v>
      </c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>
        <v>18</v>
      </c>
      <c r="X290" s="163">
        <v>18</v>
      </c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>
        <f>171.65989+29.8+104.04201-11.8-18</f>
        <v>275.70189999999997</v>
      </c>
      <c r="AK290" s="163">
        <f>171.65989+29.8+104.04201-11.8-18</f>
        <v>275.70189999999997</v>
      </c>
      <c r="AL290" s="163"/>
      <c r="AM290" s="163"/>
      <c r="AN290" s="163"/>
      <c r="AO290" s="163"/>
      <c r="AP290" s="163"/>
      <c r="AQ290" s="163"/>
      <c r="AR290" s="163"/>
      <c r="AS290" s="163"/>
      <c r="AT290" s="163">
        <v>936.37810000000002</v>
      </c>
      <c r="AU290" s="163">
        <v>936.37810000000002</v>
      </c>
      <c r="AV290" s="163"/>
      <c r="AW290" s="163"/>
      <c r="AX290" s="163"/>
      <c r="AY290" s="163"/>
      <c r="AZ290" s="163"/>
      <c r="BA290" s="163"/>
      <c r="BB290" s="163"/>
      <c r="BC290" s="238"/>
    </row>
    <row r="291" spans="1:55" ht="82.5" customHeight="1">
      <c r="A291" s="315"/>
      <c r="B291" s="345"/>
      <c r="C291" s="310"/>
      <c r="D291" s="236" t="s">
        <v>274</v>
      </c>
      <c r="E291" s="163">
        <f t="shared" si="218"/>
        <v>0</v>
      </c>
      <c r="F291" s="163">
        <f t="shared" si="218"/>
        <v>0</v>
      </c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238"/>
    </row>
    <row r="292" spans="1:55" ht="22.5" customHeight="1">
      <c r="A292" s="315"/>
      <c r="B292" s="345"/>
      <c r="C292" s="310"/>
      <c r="D292" s="236" t="s">
        <v>269</v>
      </c>
      <c r="E292" s="163">
        <f t="shared" si="218"/>
        <v>0</v>
      </c>
      <c r="F292" s="163">
        <f t="shared" si="218"/>
        <v>0</v>
      </c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238"/>
    </row>
    <row r="293" spans="1:55" ht="31.2">
      <c r="A293" s="316"/>
      <c r="B293" s="346"/>
      <c r="C293" s="310"/>
      <c r="D293" s="238" t="s">
        <v>43</v>
      </c>
      <c r="E293" s="163">
        <f t="shared" si="218"/>
        <v>0</v>
      </c>
      <c r="F293" s="163">
        <f t="shared" si="218"/>
        <v>0</v>
      </c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238"/>
    </row>
    <row r="294" spans="1:55" ht="22.5" customHeight="1">
      <c r="A294" s="314" t="s">
        <v>423</v>
      </c>
      <c r="B294" s="344" t="s">
        <v>524</v>
      </c>
      <c r="C294" s="310" t="s">
        <v>293</v>
      </c>
      <c r="D294" s="150" t="s">
        <v>41</v>
      </c>
      <c r="E294" s="163">
        <f t="shared" ref="E294:E296" si="222">H294+K294+N294+Q294+T294+W294+Z294+AE294+AJ294+AO294+AT294+AY294</f>
        <v>135.94958</v>
      </c>
      <c r="F294" s="163">
        <f t="shared" ref="F294:F321" si="223">I294+L294+O294+R294+U294+X294+AA294+AF294+AK294+AP294+AU294+AZ294</f>
        <v>135.94958</v>
      </c>
      <c r="G294" s="163">
        <f t="shared" ref="G294" si="224">F294*100/E294</f>
        <v>100</v>
      </c>
      <c r="H294" s="163">
        <f>H295+H296+H297+H299+H300</f>
        <v>0</v>
      </c>
      <c r="I294" s="163">
        <f t="shared" ref="I294:BA294" si="225">I295+I296+I297+I299+I300</f>
        <v>0</v>
      </c>
      <c r="J294" s="163">
        <f t="shared" si="225"/>
        <v>0</v>
      </c>
      <c r="K294" s="163">
        <f t="shared" si="225"/>
        <v>11.8</v>
      </c>
      <c r="L294" s="163">
        <f t="shared" si="225"/>
        <v>11.8</v>
      </c>
      <c r="M294" s="163">
        <f t="shared" si="225"/>
        <v>0</v>
      </c>
      <c r="N294" s="163">
        <f t="shared" si="225"/>
        <v>0</v>
      </c>
      <c r="O294" s="163">
        <f t="shared" si="225"/>
        <v>0</v>
      </c>
      <c r="P294" s="163">
        <f t="shared" si="225"/>
        <v>0</v>
      </c>
      <c r="Q294" s="163">
        <f t="shared" si="225"/>
        <v>0</v>
      </c>
      <c r="R294" s="163">
        <f t="shared" si="225"/>
        <v>0</v>
      </c>
      <c r="S294" s="163">
        <f t="shared" si="225"/>
        <v>0</v>
      </c>
      <c r="T294" s="163">
        <f t="shared" si="225"/>
        <v>0</v>
      </c>
      <c r="U294" s="163">
        <f t="shared" si="225"/>
        <v>0</v>
      </c>
      <c r="V294" s="163">
        <f t="shared" si="225"/>
        <v>0</v>
      </c>
      <c r="W294" s="163">
        <f t="shared" si="225"/>
        <v>124.14958</v>
      </c>
      <c r="X294" s="163">
        <f t="shared" si="225"/>
        <v>124.14958</v>
      </c>
      <c r="Y294" s="163">
        <f t="shared" si="225"/>
        <v>0</v>
      </c>
      <c r="Z294" s="163">
        <f t="shared" si="225"/>
        <v>0</v>
      </c>
      <c r="AA294" s="163">
        <f t="shared" si="225"/>
        <v>0</v>
      </c>
      <c r="AB294" s="163">
        <f t="shared" si="225"/>
        <v>0</v>
      </c>
      <c r="AC294" s="163">
        <f t="shared" si="225"/>
        <v>0</v>
      </c>
      <c r="AD294" s="163">
        <f t="shared" si="225"/>
        <v>0</v>
      </c>
      <c r="AE294" s="163">
        <f t="shared" si="225"/>
        <v>0</v>
      </c>
      <c r="AF294" s="163">
        <f t="shared" si="225"/>
        <v>0</v>
      </c>
      <c r="AG294" s="163">
        <f t="shared" si="225"/>
        <v>0</v>
      </c>
      <c r="AH294" s="163">
        <f t="shared" si="225"/>
        <v>0</v>
      </c>
      <c r="AI294" s="163">
        <f t="shared" si="225"/>
        <v>0</v>
      </c>
      <c r="AJ294" s="163">
        <f t="shared" si="225"/>
        <v>0</v>
      </c>
      <c r="AK294" s="163">
        <f t="shared" si="225"/>
        <v>0</v>
      </c>
      <c r="AL294" s="163">
        <f t="shared" si="225"/>
        <v>0</v>
      </c>
      <c r="AM294" s="163">
        <f t="shared" si="225"/>
        <v>0</v>
      </c>
      <c r="AN294" s="163">
        <f t="shared" si="225"/>
        <v>0</v>
      </c>
      <c r="AO294" s="163">
        <f t="shared" si="225"/>
        <v>0</v>
      </c>
      <c r="AP294" s="163">
        <f t="shared" si="225"/>
        <v>0</v>
      </c>
      <c r="AQ294" s="163">
        <f t="shared" si="225"/>
        <v>0</v>
      </c>
      <c r="AR294" s="163">
        <f t="shared" si="225"/>
        <v>0</v>
      </c>
      <c r="AS294" s="163">
        <f t="shared" si="225"/>
        <v>0</v>
      </c>
      <c r="AT294" s="163">
        <f t="shared" si="225"/>
        <v>0</v>
      </c>
      <c r="AU294" s="163">
        <f t="shared" si="225"/>
        <v>0</v>
      </c>
      <c r="AV294" s="163">
        <f t="shared" si="225"/>
        <v>0</v>
      </c>
      <c r="AW294" s="163">
        <f t="shared" si="225"/>
        <v>0</v>
      </c>
      <c r="AX294" s="163">
        <f t="shared" si="225"/>
        <v>0</v>
      </c>
      <c r="AY294" s="163">
        <f t="shared" si="225"/>
        <v>0</v>
      </c>
      <c r="AZ294" s="163">
        <f t="shared" si="225"/>
        <v>0</v>
      </c>
      <c r="BA294" s="163">
        <f t="shared" si="225"/>
        <v>0</v>
      </c>
      <c r="BB294" s="163"/>
      <c r="BC294" s="238"/>
    </row>
    <row r="295" spans="1:55" ht="32.25" customHeight="1">
      <c r="A295" s="315"/>
      <c r="B295" s="345"/>
      <c r="C295" s="310"/>
      <c r="D295" s="148" t="s">
        <v>37</v>
      </c>
      <c r="E295" s="163">
        <f t="shared" si="222"/>
        <v>0</v>
      </c>
      <c r="F295" s="163">
        <f t="shared" si="223"/>
        <v>0</v>
      </c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238"/>
    </row>
    <row r="296" spans="1:55" ht="50.25" customHeight="1">
      <c r="A296" s="315"/>
      <c r="B296" s="345"/>
      <c r="C296" s="310"/>
      <c r="D296" s="172" t="s">
        <v>2</v>
      </c>
      <c r="E296" s="163">
        <f t="shared" si="222"/>
        <v>0</v>
      </c>
      <c r="F296" s="163">
        <f t="shared" si="223"/>
        <v>0</v>
      </c>
      <c r="G296" s="163" t="e">
        <f t="shared" ref="G296:G297" si="226">F296*100/E296</f>
        <v>#DIV/0!</v>
      </c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207"/>
      <c r="AF296" s="163"/>
      <c r="AG296" s="163"/>
      <c r="AH296" s="163"/>
      <c r="AI296" s="163"/>
      <c r="AJ296" s="207"/>
      <c r="AK296" s="163"/>
      <c r="AL296" s="163"/>
      <c r="AM296" s="163"/>
      <c r="AN296" s="163"/>
      <c r="AO296" s="207"/>
      <c r="AP296" s="163"/>
      <c r="AQ296" s="163"/>
      <c r="AR296" s="163"/>
      <c r="AS296" s="163"/>
      <c r="AT296" s="207"/>
      <c r="AU296" s="207"/>
      <c r="AV296" s="163"/>
      <c r="AW296" s="163"/>
      <c r="AX296" s="163"/>
      <c r="AY296" s="163"/>
      <c r="AZ296" s="163"/>
      <c r="BA296" s="163"/>
      <c r="BB296" s="163"/>
      <c r="BC296" s="238"/>
    </row>
    <row r="297" spans="1:55" ht="22.5" customHeight="1">
      <c r="A297" s="315"/>
      <c r="B297" s="345"/>
      <c r="C297" s="310"/>
      <c r="D297" s="236" t="s">
        <v>268</v>
      </c>
      <c r="E297" s="163">
        <f>H297+K297+N297+Q297+T297+W297+Z297+AE297+AJ297+AO297+AT297+AY297</f>
        <v>135.94958</v>
      </c>
      <c r="F297" s="163">
        <f t="shared" si="223"/>
        <v>135.94958</v>
      </c>
      <c r="G297" s="163">
        <f t="shared" si="226"/>
        <v>100</v>
      </c>
      <c r="H297" s="163"/>
      <c r="I297" s="163"/>
      <c r="J297" s="163"/>
      <c r="K297" s="163">
        <v>11.8</v>
      </c>
      <c r="L297" s="163">
        <v>11.8</v>
      </c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>
        <v>124.14958</v>
      </c>
      <c r="X297" s="163">
        <v>124.14958</v>
      </c>
      <c r="Y297" s="163"/>
      <c r="Z297" s="163"/>
      <c r="AA297" s="163"/>
      <c r="AB297" s="163"/>
      <c r="AC297" s="163"/>
      <c r="AD297" s="163"/>
      <c r="AE297" s="207"/>
      <c r="AF297" s="163"/>
      <c r="AG297" s="163"/>
      <c r="AH297" s="163"/>
      <c r="AI297" s="163"/>
      <c r="AJ297" s="207"/>
      <c r="AK297" s="163"/>
      <c r="AL297" s="163"/>
      <c r="AM297" s="163"/>
      <c r="AN297" s="163"/>
      <c r="AO297" s="207"/>
      <c r="AP297" s="163"/>
      <c r="AQ297" s="163"/>
      <c r="AR297" s="163"/>
      <c r="AS297" s="163"/>
      <c r="AT297" s="207"/>
      <c r="AU297" s="207"/>
      <c r="AV297" s="163"/>
      <c r="AW297" s="163"/>
      <c r="AX297" s="163"/>
      <c r="AY297" s="163"/>
      <c r="AZ297" s="163"/>
      <c r="BA297" s="163"/>
      <c r="BB297" s="163"/>
      <c r="BC297" s="238"/>
    </row>
    <row r="298" spans="1:55" ht="82.5" customHeight="1">
      <c r="A298" s="315"/>
      <c r="B298" s="345"/>
      <c r="C298" s="310"/>
      <c r="D298" s="236" t="s">
        <v>274</v>
      </c>
      <c r="E298" s="163">
        <f t="shared" ref="E298:E303" si="227">H298+K298+N298+Q298+T298+W298+Z298+AE298+AJ298+AO298+AT298+AY298</f>
        <v>0</v>
      </c>
      <c r="F298" s="163">
        <f t="shared" si="223"/>
        <v>0</v>
      </c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238"/>
    </row>
    <row r="299" spans="1:55" ht="22.5" customHeight="1">
      <c r="A299" s="315"/>
      <c r="B299" s="345"/>
      <c r="C299" s="310"/>
      <c r="D299" s="236" t="s">
        <v>269</v>
      </c>
      <c r="E299" s="163">
        <f t="shared" si="227"/>
        <v>0</v>
      </c>
      <c r="F299" s="163">
        <f t="shared" si="223"/>
        <v>0</v>
      </c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238"/>
    </row>
    <row r="300" spans="1:55" ht="31.2">
      <c r="A300" s="316"/>
      <c r="B300" s="346"/>
      <c r="C300" s="310"/>
      <c r="D300" s="238" t="s">
        <v>43</v>
      </c>
      <c r="E300" s="163">
        <f t="shared" si="227"/>
        <v>0</v>
      </c>
      <c r="F300" s="163">
        <f t="shared" si="223"/>
        <v>0</v>
      </c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238"/>
    </row>
    <row r="301" spans="1:55" ht="22.5" customHeight="1">
      <c r="A301" s="314" t="s">
        <v>424</v>
      </c>
      <c r="B301" s="344" t="s">
        <v>525</v>
      </c>
      <c r="C301" s="310" t="s">
        <v>293</v>
      </c>
      <c r="D301" s="150" t="s">
        <v>41</v>
      </c>
      <c r="E301" s="163">
        <f t="shared" si="227"/>
        <v>281.84100000000001</v>
      </c>
      <c r="F301" s="163">
        <f t="shared" si="223"/>
        <v>281.84100000000001</v>
      </c>
      <c r="G301" s="163">
        <f t="shared" ref="G301" si="228">F301*100/E301</f>
        <v>100</v>
      </c>
      <c r="H301" s="163">
        <f>H302+H303+H304+H306+H307</f>
        <v>0</v>
      </c>
      <c r="I301" s="163">
        <f t="shared" ref="I301:BA301" si="229">I302+I303+I304+I306+I307</f>
        <v>0</v>
      </c>
      <c r="J301" s="163">
        <f t="shared" si="229"/>
        <v>0</v>
      </c>
      <c r="K301" s="163">
        <f t="shared" si="229"/>
        <v>11.8</v>
      </c>
      <c r="L301" s="163">
        <f t="shared" si="229"/>
        <v>11.8</v>
      </c>
      <c r="M301" s="163">
        <f t="shared" si="229"/>
        <v>0</v>
      </c>
      <c r="N301" s="163">
        <f t="shared" si="229"/>
        <v>0</v>
      </c>
      <c r="O301" s="163">
        <f t="shared" si="229"/>
        <v>0</v>
      </c>
      <c r="P301" s="163">
        <f t="shared" si="229"/>
        <v>0</v>
      </c>
      <c r="Q301" s="163">
        <f t="shared" si="229"/>
        <v>0</v>
      </c>
      <c r="R301" s="163">
        <f t="shared" si="229"/>
        <v>0</v>
      </c>
      <c r="S301" s="163">
        <f t="shared" si="229"/>
        <v>0</v>
      </c>
      <c r="T301" s="163">
        <f t="shared" si="229"/>
        <v>0</v>
      </c>
      <c r="U301" s="163">
        <f t="shared" si="229"/>
        <v>0</v>
      </c>
      <c r="V301" s="163">
        <f t="shared" si="229"/>
        <v>0</v>
      </c>
      <c r="W301" s="163">
        <f t="shared" si="229"/>
        <v>18</v>
      </c>
      <c r="X301" s="163">
        <f t="shared" si="229"/>
        <v>18</v>
      </c>
      <c r="Y301" s="163">
        <f t="shared" si="229"/>
        <v>0</v>
      </c>
      <c r="Z301" s="163">
        <f t="shared" si="229"/>
        <v>0</v>
      </c>
      <c r="AA301" s="163">
        <f t="shared" si="229"/>
        <v>0</v>
      </c>
      <c r="AB301" s="163">
        <f t="shared" si="229"/>
        <v>0</v>
      </c>
      <c r="AC301" s="163">
        <f t="shared" si="229"/>
        <v>0</v>
      </c>
      <c r="AD301" s="163">
        <f t="shared" si="229"/>
        <v>0</v>
      </c>
      <c r="AE301" s="163">
        <f t="shared" si="229"/>
        <v>0</v>
      </c>
      <c r="AF301" s="163">
        <f t="shared" si="229"/>
        <v>0</v>
      </c>
      <c r="AG301" s="163">
        <f t="shared" si="229"/>
        <v>0</v>
      </c>
      <c r="AH301" s="163">
        <f t="shared" si="229"/>
        <v>0</v>
      </c>
      <c r="AI301" s="163">
        <f t="shared" si="229"/>
        <v>0</v>
      </c>
      <c r="AJ301" s="163">
        <f t="shared" si="229"/>
        <v>252.041</v>
      </c>
      <c r="AK301" s="163">
        <f t="shared" si="229"/>
        <v>252.041</v>
      </c>
      <c r="AL301" s="163">
        <f t="shared" si="229"/>
        <v>0</v>
      </c>
      <c r="AM301" s="163">
        <f t="shared" si="229"/>
        <v>0</v>
      </c>
      <c r="AN301" s="163">
        <f t="shared" si="229"/>
        <v>0</v>
      </c>
      <c r="AO301" s="163">
        <f t="shared" si="229"/>
        <v>0</v>
      </c>
      <c r="AP301" s="163">
        <f t="shared" si="229"/>
        <v>0</v>
      </c>
      <c r="AQ301" s="163">
        <f t="shared" si="229"/>
        <v>0</v>
      </c>
      <c r="AR301" s="163">
        <f t="shared" si="229"/>
        <v>0</v>
      </c>
      <c r="AS301" s="163">
        <f t="shared" si="229"/>
        <v>0</v>
      </c>
      <c r="AT301" s="163">
        <f t="shared" si="229"/>
        <v>0</v>
      </c>
      <c r="AU301" s="163">
        <f t="shared" si="229"/>
        <v>0</v>
      </c>
      <c r="AV301" s="163">
        <f t="shared" si="229"/>
        <v>0</v>
      </c>
      <c r="AW301" s="163">
        <f t="shared" si="229"/>
        <v>0</v>
      </c>
      <c r="AX301" s="163">
        <f t="shared" si="229"/>
        <v>0</v>
      </c>
      <c r="AY301" s="163">
        <f t="shared" si="229"/>
        <v>0</v>
      </c>
      <c r="AZ301" s="163">
        <f t="shared" si="229"/>
        <v>0</v>
      </c>
      <c r="BA301" s="163">
        <f t="shared" si="229"/>
        <v>0</v>
      </c>
      <c r="BB301" s="163"/>
      <c r="BC301" s="238"/>
    </row>
    <row r="302" spans="1:55" ht="32.25" customHeight="1">
      <c r="A302" s="315"/>
      <c r="B302" s="345"/>
      <c r="C302" s="310"/>
      <c r="D302" s="148" t="s">
        <v>37</v>
      </c>
      <c r="E302" s="163">
        <f t="shared" si="227"/>
        <v>0</v>
      </c>
      <c r="F302" s="163">
        <f t="shared" si="223"/>
        <v>0</v>
      </c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238"/>
    </row>
    <row r="303" spans="1:55" ht="50.25" customHeight="1">
      <c r="A303" s="315"/>
      <c r="B303" s="345"/>
      <c r="C303" s="310"/>
      <c r="D303" s="172" t="s">
        <v>2</v>
      </c>
      <c r="E303" s="163">
        <f t="shared" si="227"/>
        <v>0</v>
      </c>
      <c r="F303" s="163">
        <f t="shared" si="223"/>
        <v>0</v>
      </c>
      <c r="G303" s="163" t="e">
        <f t="shared" ref="G303:G304" si="230">F303*100/E303</f>
        <v>#DIV/0!</v>
      </c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238"/>
    </row>
    <row r="304" spans="1:55" ht="22.5" customHeight="1">
      <c r="A304" s="315"/>
      <c r="B304" s="345"/>
      <c r="C304" s="310"/>
      <c r="D304" s="236" t="s">
        <v>268</v>
      </c>
      <c r="E304" s="163">
        <f>H304+K304+N304+Q304+T304+W304+Z304+AE304+AJ304+AO304+AT304+AY304</f>
        <v>281.84100000000001</v>
      </c>
      <c r="F304" s="163">
        <f t="shared" si="223"/>
        <v>281.84100000000001</v>
      </c>
      <c r="G304" s="163">
        <f t="shared" si="230"/>
        <v>100</v>
      </c>
      <c r="H304" s="163"/>
      <c r="I304" s="163"/>
      <c r="J304" s="163"/>
      <c r="K304" s="163">
        <v>11.8</v>
      </c>
      <c r="L304" s="163">
        <v>11.8</v>
      </c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>
        <v>18</v>
      </c>
      <c r="X304" s="163">
        <v>18</v>
      </c>
      <c r="Y304" s="163"/>
      <c r="Z304" s="163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>
        <f>281.841-11.8-18-47.88788+47.88788</f>
        <v>252.041</v>
      </c>
      <c r="AK304" s="163">
        <f>281.841-11.8-18-47.88788+47.88788</f>
        <v>252.041</v>
      </c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238"/>
    </row>
    <row r="305" spans="1:55" ht="82.5" customHeight="1">
      <c r="A305" s="315"/>
      <c r="B305" s="345"/>
      <c r="C305" s="310"/>
      <c r="D305" s="236" t="s">
        <v>274</v>
      </c>
      <c r="E305" s="163">
        <f t="shared" ref="E305:E310" si="231">H305+K305+N305+Q305+T305+W305+Z305+AE305+AJ305+AO305+AT305+AY305</f>
        <v>0</v>
      </c>
      <c r="F305" s="163">
        <f t="shared" si="223"/>
        <v>0</v>
      </c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238"/>
    </row>
    <row r="306" spans="1:55" ht="22.5" customHeight="1">
      <c r="A306" s="315"/>
      <c r="B306" s="345"/>
      <c r="C306" s="310"/>
      <c r="D306" s="236" t="s">
        <v>269</v>
      </c>
      <c r="E306" s="163">
        <f t="shared" si="231"/>
        <v>0</v>
      </c>
      <c r="F306" s="163">
        <f t="shared" si="223"/>
        <v>0</v>
      </c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238"/>
    </row>
    <row r="307" spans="1:55" ht="31.2">
      <c r="A307" s="316"/>
      <c r="B307" s="346"/>
      <c r="C307" s="310"/>
      <c r="D307" s="238" t="s">
        <v>43</v>
      </c>
      <c r="E307" s="163">
        <f t="shared" si="231"/>
        <v>0</v>
      </c>
      <c r="F307" s="163">
        <f t="shared" si="223"/>
        <v>0</v>
      </c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238"/>
    </row>
    <row r="308" spans="1:55" ht="22.5" customHeight="1">
      <c r="A308" s="314" t="s">
        <v>425</v>
      </c>
      <c r="B308" s="344" t="s">
        <v>526</v>
      </c>
      <c r="C308" s="310" t="s">
        <v>293</v>
      </c>
      <c r="D308" s="150" t="s">
        <v>41</v>
      </c>
      <c r="E308" s="163">
        <f t="shared" si="231"/>
        <v>647.81599999999992</v>
      </c>
      <c r="F308" s="163">
        <f t="shared" si="223"/>
        <v>647.81599999999992</v>
      </c>
      <c r="G308" s="163">
        <f t="shared" ref="G308" si="232">F308*100/E308</f>
        <v>100</v>
      </c>
      <c r="H308" s="163">
        <f>H309+H310+H311+H313+H314</f>
        <v>0</v>
      </c>
      <c r="I308" s="163">
        <f t="shared" ref="I308:BA308" si="233">I309+I310+I311+I313+I314</f>
        <v>0</v>
      </c>
      <c r="J308" s="163">
        <f t="shared" si="233"/>
        <v>0</v>
      </c>
      <c r="K308" s="163">
        <f t="shared" si="233"/>
        <v>11.8</v>
      </c>
      <c r="L308" s="163">
        <f t="shared" si="233"/>
        <v>11.8</v>
      </c>
      <c r="M308" s="163">
        <f t="shared" si="233"/>
        <v>0</v>
      </c>
      <c r="N308" s="163">
        <f t="shared" si="233"/>
        <v>0</v>
      </c>
      <c r="O308" s="163">
        <f t="shared" si="233"/>
        <v>0</v>
      </c>
      <c r="P308" s="163">
        <f t="shared" si="233"/>
        <v>0</v>
      </c>
      <c r="Q308" s="163">
        <f t="shared" si="233"/>
        <v>0</v>
      </c>
      <c r="R308" s="163">
        <f t="shared" si="233"/>
        <v>0</v>
      </c>
      <c r="S308" s="163">
        <f t="shared" si="233"/>
        <v>0</v>
      </c>
      <c r="T308" s="163">
        <f t="shared" si="233"/>
        <v>0</v>
      </c>
      <c r="U308" s="163">
        <f t="shared" si="233"/>
        <v>0</v>
      </c>
      <c r="V308" s="163">
        <f t="shared" si="233"/>
        <v>0</v>
      </c>
      <c r="W308" s="163">
        <f t="shared" si="233"/>
        <v>18</v>
      </c>
      <c r="X308" s="163">
        <f t="shared" si="233"/>
        <v>18</v>
      </c>
      <c r="Y308" s="163">
        <f t="shared" si="233"/>
        <v>0</v>
      </c>
      <c r="Z308" s="163">
        <f t="shared" si="233"/>
        <v>0</v>
      </c>
      <c r="AA308" s="163">
        <f t="shared" si="233"/>
        <v>0</v>
      </c>
      <c r="AB308" s="163">
        <f t="shared" si="233"/>
        <v>0</v>
      </c>
      <c r="AC308" s="163">
        <f t="shared" si="233"/>
        <v>0</v>
      </c>
      <c r="AD308" s="163">
        <f t="shared" si="233"/>
        <v>0</v>
      </c>
      <c r="AE308" s="163">
        <f t="shared" si="233"/>
        <v>618.01599999999996</v>
      </c>
      <c r="AF308" s="163">
        <f t="shared" si="233"/>
        <v>618.01599999999996</v>
      </c>
      <c r="AG308" s="163">
        <f t="shared" si="233"/>
        <v>0</v>
      </c>
      <c r="AH308" s="163">
        <f t="shared" si="233"/>
        <v>0</v>
      </c>
      <c r="AI308" s="163">
        <f t="shared" si="233"/>
        <v>0</v>
      </c>
      <c r="AJ308" s="163">
        <f t="shared" si="233"/>
        <v>0</v>
      </c>
      <c r="AK308" s="163">
        <f t="shared" si="233"/>
        <v>0</v>
      </c>
      <c r="AL308" s="163">
        <f t="shared" si="233"/>
        <v>0</v>
      </c>
      <c r="AM308" s="163">
        <f t="shared" si="233"/>
        <v>0</v>
      </c>
      <c r="AN308" s="163">
        <f t="shared" si="233"/>
        <v>0</v>
      </c>
      <c r="AO308" s="163">
        <f t="shared" si="233"/>
        <v>0</v>
      </c>
      <c r="AP308" s="163">
        <f t="shared" si="233"/>
        <v>0</v>
      </c>
      <c r="AQ308" s="163">
        <f t="shared" si="233"/>
        <v>0</v>
      </c>
      <c r="AR308" s="163">
        <f t="shared" si="233"/>
        <v>0</v>
      </c>
      <c r="AS308" s="163">
        <f t="shared" si="233"/>
        <v>0</v>
      </c>
      <c r="AT308" s="163">
        <f t="shared" si="233"/>
        <v>0</v>
      </c>
      <c r="AU308" s="163">
        <f t="shared" si="233"/>
        <v>0</v>
      </c>
      <c r="AV308" s="163">
        <f t="shared" si="233"/>
        <v>0</v>
      </c>
      <c r="AW308" s="163">
        <f t="shared" si="233"/>
        <v>0</v>
      </c>
      <c r="AX308" s="163">
        <f t="shared" si="233"/>
        <v>0</v>
      </c>
      <c r="AY308" s="163">
        <f t="shared" si="233"/>
        <v>0</v>
      </c>
      <c r="AZ308" s="163">
        <f t="shared" si="233"/>
        <v>0</v>
      </c>
      <c r="BA308" s="163">
        <f t="shared" si="233"/>
        <v>0</v>
      </c>
      <c r="BB308" s="163"/>
      <c r="BC308" s="238"/>
    </row>
    <row r="309" spans="1:55" ht="32.25" customHeight="1">
      <c r="A309" s="315"/>
      <c r="B309" s="345"/>
      <c r="C309" s="310"/>
      <c r="D309" s="148" t="s">
        <v>37</v>
      </c>
      <c r="E309" s="163">
        <f t="shared" si="231"/>
        <v>0</v>
      </c>
      <c r="F309" s="163">
        <f t="shared" si="223"/>
        <v>0</v>
      </c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238"/>
    </row>
    <row r="310" spans="1:55" ht="50.25" customHeight="1">
      <c r="A310" s="315"/>
      <c r="B310" s="345"/>
      <c r="C310" s="310"/>
      <c r="D310" s="172" t="s">
        <v>2</v>
      </c>
      <c r="E310" s="163">
        <f t="shared" si="231"/>
        <v>0</v>
      </c>
      <c r="F310" s="163">
        <f t="shared" si="223"/>
        <v>0</v>
      </c>
      <c r="G310" s="163" t="e">
        <f t="shared" ref="G310:G311" si="234">F310*100/E310</f>
        <v>#DIV/0!</v>
      </c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238"/>
    </row>
    <row r="311" spans="1:55" ht="22.5" customHeight="1">
      <c r="A311" s="315"/>
      <c r="B311" s="345"/>
      <c r="C311" s="310"/>
      <c r="D311" s="236" t="s">
        <v>268</v>
      </c>
      <c r="E311" s="163">
        <f>H311+K311+N311+Q311+T311+W311+Z311+AE311+AJ311+AO311+AT311+AY311</f>
        <v>647.81599999999992</v>
      </c>
      <c r="F311" s="163">
        <f t="shared" si="223"/>
        <v>647.81599999999992</v>
      </c>
      <c r="G311" s="163">
        <f t="shared" si="234"/>
        <v>100</v>
      </c>
      <c r="H311" s="163"/>
      <c r="I311" s="163"/>
      <c r="J311" s="163"/>
      <c r="K311" s="163">
        <v>11.8</v>
      </c>
      <c r="L311" s="163">
        <v>11.8</v>
      </c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>
        <v>18</v>
      </c>
      <c r="X311" s="163">
        <v>18</v>
      </c>
      <c r="Y311" s="163"/>
      <c r="Z311" s="163"/>
      <c r="AA311" s="163"/>
      <c r="AB311" s="163"/>
      <c r="AC311" s="163"/>
      <c r="AD311" s="163"/>
      <c r="AE311" s="163">
        <f>618.016+29.8-11.8-126.1528+108.1528</f>
        <v>618.01599999999996</v>
      </c>
      <c r="AF311" s="163">
        <f>618.016+29.8-11.8-126.1528+108.1528</f>
        <v>618.01599999999996</v>
      </c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238"/>
    </row>
    <row r="312" spans="1:55" ht="82.5" customHeight="1">
      <c r="A312" s="315"/>
      <c r="B312" s="345"/>
      <c r="C312" s="310"/>
      <c r="D312" s="236" t="s">
        <v>274</v>
      </c>
      <c r="E312" s="163">
        <f t="shared" ref="E312:E317" si="235">H312+K312+N312+Q312+T312+W312+Z312+AE312+AJ312+AO312+AT312+AY312</f>
        <v>0</v>
      </c>
      <c r="F312" s="163">
        <f t="shared" si="223"/>
        <v>0</v>
      </c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238"/>
    </row>
    <row r="313" spans="1:55" ht="22.5" customHeight="1">
      <c r="A313" s="315"/>
      <c r="B313" s="345"/>
      <c r="C313" s="310"/>
      <c r="D313" s="236" t="s">
        <v>269</v>
      </c>
      <c r="E313" s="163">
        <f t="shared" si="235"/>
        <v>0</v>
      </c>
      <c r="F313" s="163">
        <f t="shared" si="223"/>
        <v>0</v>
      </c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238"/>
    </row>
    <row r="314" spans="1:55" ht="31.2">
      <c r="A314" s="316"/>
      <c r="B314" s="346"/>
      <c r="C314" s="310"/>
      <c r="D314" s="238" t="s">
        <v>43</v>
      </c>
      <c r="E314" s="163">
        <f t="shared" si="235"/>
        <v>0</v>
      </c>
      <c r="F314" s="163">
        <f t="shared" si="223"/>
        <v>0</v>
      </c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238"/>
    </row>
    <row r="315" spans="1:55" ht="22.5" customHeight="1">
      <c r="A315" s="314" t="s">
        <v>426</v>
      </c>
      <c r="B315" s="347" t="s">
        <v>527</v>
      </c>
      <c r="C315" s="310" t="s">
        <v>293</v>
      </c>
      <c r="D315" s="150" t="s">
        <v>41</v>
      </c>
      <c r="E315" s="163">
        <f t="shared" si="235"/>
        <v>516.21</v>
      </c>
      <c r="F315" s="163">
        <f t="shared" si="223"/>
        <v>516.21</v>
      </c>
      <c r="G315" s="163">
        <f t="shared" ref="G315" si="236">F315*100/E315</f>
        <v>100</v>
      </c>
      <c r="H315" s="163">
        <f>H316+H317+H318+H320+H321</f>
        <v>0</v>
      </c>
      <c r="I315" s="163">
        <f t="shared" ref="I315:BA315" si="237">I316+I317+I318+I320+I321</f>
        <v>0</v>
      </c>
      <c r="J315" s="163">
        <f t="shared" si="237"/>
        <v>0</v>
      </c>
      <c r="K315" s="163">
        <f t="shared" si="237"/>
        <v>11.8</v>
      </c>
      <c r="L315" s="163">
        <f t="shared" si="237"/>
        <v>11.8</v>
      </c>
      <c r="M315" s="163">
        <f t="shared" si="237"/>
        <v>0</v>
      </c>
      <c r="N315" s="163">
        <f t="shared" si="237"/>
        <v>0</v>
      </c>
      <c r="O315" s="163">
        <f t="shared" si="237"/>
        <v>0</v>
      </c>
      <c r="P315" s="163">
        <f t="shared" si="237"/>
        <v>0</v>
      </c>
      <c r="Q315" s="163">
        <f t="shared" si="237"/>
        <v>0</v>
      </c>
      <c r="R315" s="163">
        <f t="shared" si="237"/>
        <v>0</v>
      </c>
      <c r="S315" s="163">
        <f t="shared" si="237"/>
        <v>0</v>
      </c>
      <c r="T315" s="163">
        <f t="shared" si="237"/>
        <v>0</v>
      </c>
      <c r="U315" s="163">
        <f t="shared" si="237"/>
        <v>0</v>
      </c>
      <c r="V315" s="163">
        <f t="shared" si="237"/>
        <v>0</v>
      </c>
      <c r="W315" s="163">
        <f t="shared" si="237"/>
        <v>18</v>
      </c>
      <c r="X315" s="163">
        <f t="shared" si="237"/>
        <v>18</v>
      </c>
      <c r="Y315" s="163">
        <f t="shared" si="237"/>
        <v>0</v>
      </c>
      <c r="Z315" s="163">
        <f t="shared" si="237"/>
        <v>0</v>
      </c>
      <c r="AA315" s="163">
        <f t="shared" si="237"/>
        <v>0</v>
      </c>
      <c r="AB315" s="163">
        <f t="shared" si="237"/>
        <v>0</v>
      </c>
      <c r="AC315" s="163">
        <f t="shared" si="237"/>
        <v>0</v>
      </c>
      <c r="AD315" s="163">
        <f t="shared" si="237"/>
        <v>0</v>
      </c>
      <c r="AE315" s="163">
        <f t="shared" si="237"/>
        <v>0</v>
      </c>
      <c r="AF315" s="163">
        <f t="shared" si="237"/>
        <v>0</v>
      </c>
      <c r="AG315" s="163">
        <f t="shared" si="237"/>
        <v>0</v>
      </c>
      <c r="AH315" s="163">
        <f t="shared" si="237"/>
        <v>0</v>
      </c>
      <c r="AI315" s="163">
        <f t="shared" si="237"/>
        <v>0</v>
      </c>
      <c r="AJ315" s="163">
        <f t="shared" si="237"/>
        <v>486.41</v>
      </c>
      <c r="AK315" s="163">
        <f t="shared" si="237"/>
        <v>486.41</v>
      </c>
      <c r="AL315" s="163">
        <f t="shared" si="237"/>
        <v>0</v>
      </c>
      <c r="AM315" s="163">
        <f t="shared" si="237"/>
        <v>0</v>
      </c>
      <c r="AN315" s="163">
        <f t="shared" si="237"/>
        <v>0</v>
      </c>
      <c r="AO315" s="163">
        <f t="shared" si="237"/>
        <v>0</v>
      </c>
      <c r="AP315" s="163">
        <f t="shared" si="237"/>
        <v>0</v>
      </c>
      <c r="AQ315" s="163">
        <f t="shared" si="237"/>
        <v>0</v>
      </c>
      <c r="AR315" s="163">
        <f t="shared" si="237"/>
        <v>0</v>
      </c>
      <c r="AS315" s="163">
        <f t="shared" si="237"/>
        <v>0</v>
      </c>
      <c r="AT315" s="163">
        <f t="shared" si="237"/>
        <v>0</v>
      </c>
      <c r="AU315" s="163">
        <f t="shared" si="237"/>
        <v>0</v>
      </c>
      <c r="AV315" s="163">
        <f t="shared" si="237"/>
        <v>0</v>
      </c>
      <c r="AW315" s="163">
        <f t="shared" si="237"/>
        <v>0</v>
      </c>
      <c r="AX315" s="163">
        <f t="shared" si="237"/>
        <v>0</v>
      </c>
      <c r="AY315" s="163">
        <f t="shared" si="237"/>
        <v>0</v>
      </c>
      <c r="AZ315" s="163">
        <f t="shared" si="237"/>
        <v>0</v>
      </c>
      <c r="BA315" s="163">
        <f t="shared" si="237"/>
        <v>0</v>
      </c>
      <c r="BB315" s="163"/>
      <c r="BC315" s="238"/>
    </row>
    <row r="316" spans="1:55" ht="32.25" customHeight="1">
      <c r="A316" s="315"/>
      <c r="B316" s="348"/>
      <c r="C316" s="310"/>
      <c r="D316" s="148" t="s">
        <v>37</v>
      </c>
      <c r="E316" s="163">
        <f t="shared" si="235"/>
        <v>0</v>
      </c>
      <c r="F316" s="163">
        <f t="shared" si="223"/>
        <v>0</v>
      </c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238"/>
    </row>
    <row r="317" spans="1:55" ht="50.25" customHeight="1">
      <c r="A317" s="315"/>
      <c r="B317" s="348"/>
      <c r="C317" s="310"/>
      <c r="D317" s="172" t="s">
        <v>2</v>
      </c>
      <c r="E317" s="163">
        <f t="shared" si="235"/>
        <v>339.63688999999999</v>
      </c>
      <c r="F317" s="163">
        <f t="shared" si="223"/>
        <v>339.63688999999999</v>
      </c>
      <c r="G317" s="163">
        <f t="shared" ref="G317:G318" si="238">F317*100/E317</f>
        <v>100</v>
      </c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>
        <v>339.63688999999999</v>
      </c>
      <c r="AU317" s="163">
        <v>339.63688999999999</v>
      </c>
      <c r="AV317" s="163"/>
      <c r="AW317" s="163"/>
      <c r="AX317" s="163"/>
      <c r="AY317" s="163"/>
      <c r="AZ317" s="163"/>
      <c r="BA317" s="163"/>
      <c r="BB317" s="163"/>
      <c r="BC317" s="238"/>
    </row>
    <row r="318" spans="1:55" ht="22.5" customHeight="1">
      <c r="A318" s="315"/>
      <c r="B318" s="348"/>
      <c r="C318" s="310"/>
      <c r="D318" s="236" t="s">
        <v>268</v>
      </c>
      <c r="E318" s="163">
        <f>H318+K318+N318+Q318+T318+W318+Z318+AE318+AJ318+AO318+AT318+AY318</f>
        <v>176.57311000000004</v>
      </c>
      <c r="F318" s="163">
        <f t="shared" si="223"/>
        <v>176.57311000000004</v>
      </c>
      <c r="G318" s="163">
        <f t="shared" si="238"/>
        <v>100</v>
      </c>
      <c r="H318" s="163"/>
      <c r="I318" s="163"/>
      <c r="J318" s="163"/>
      <c r="K318" s="163">
        <v>11.8</v>
      </c>
      <c r="L318" s="163">
        <v>11.8</v>
      </c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>
        <v>18</v>
      </c>
      <c r="X318" s="163">
        <v>18</v>
      </c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>
        <f>516.21-11.8-95.8256+77.8256</f>
        <v>486.41</v>
      </c>
      <c r="AK318" s="163">
        <f>516.21-11.8-95.8256+77.8256</f>
        <v>486.41</v>
      </c>
      <c r="AL318" s="163"/>
      <c r="AM318" s="163"/>
      <c r="AN318" s="163"/>
      <c r="AO318" s="163"/>
      <c r="AP318" s="163"/>
      <c r="AQ318" s="163"/>
      <c r="AR318" s="163"/>
      <c r="AS318" s="163"/>
      <c r="AT318" s="163">
        <v>-339.63688999999999</v>
      </c>
      <c r="AU318" s="163">
        <v>-339.63688999999999</v>
      </c>
      <c r="AV318" s="163"/>
      <c r="AW318" s="163"/>
      <c r="AX318" s="163"/>
      <c r="AY318" s="163"/>
      <c r="AZ318" s="163"/>
      <c r="BA318" s="163"/>
      <c r="BB318" s="163"/>
      <c r="BC318" s="238"/>
    </row>
    <row r="319" spans="1:55" ht="82.5" customHeight="1">
      <c r="A319" s="315"/>
      <c r="B319" s="348"/>
      <c r="C319" s="310"/>
      <c r="D319" s="236" t="s">
        <v>274</v>
      </c>
      <c r="E319" s="163">
        <f t="shared" ref="E319:E324" si="239">H319+K319+N319+Q319+T319+W319+Z319+AE319+AJ319+AO319+AT319+AY319</f>
        <v>0</v>
      </c>
      <c r="F319" s="163">
        <f t="shared" si="223"/>
        <v>0</v>
      </c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238"/>
    </row>
    <row r="320" spans="1:55" ht="22.5" customHeight="1">
      <c r="A320" s="315"/>
      <c r="B320" s="348"/>
      <c r="C320" s="310"/>
      <c r="D320" s="236" t="s">
        <v>269</v>
      </c>
      <c r="E320" s="163">
        <f t="shared" si="239"/>
        <v>0</v>
      </c>
      <c r="F320" s="163">
        <f t="shared" si="223"/>
        <v>0</v>
      </c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238"/>
    </row>
    <row r="321" spans="1:55" ht="31.2">
      <c r="A321" s="316"/>
      <c r="B321" s="349"/>
      <c r="C321" s="310"/>
      <c r="D321" s="238" t="s">
        <v>43</v>
      </c>
      <c r="E321" s="163">
        <f t="shared" si="239"/>
        <v>0</v>
      </c>
      <c r="F321" s="163">
        <f t="shared" si="223"/>
        <v>0</v>
      </c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238"/>
    </row>
    <row r="322" spans="1:55" ht="22.5" customHeight="1">
      <c r="A322" s="314" t="s">
        <v>427</v>
      </c>
      <c r="B322" s="344" t="s">
        <v>528</v>
      </c>
      <c r="C322" s="310" t="s">
        <v>293</v>
      </c>
      <c r="D322" s="150" t="s">
        <v>41</v>
      </c>
      <c r="E322" s="163">
        <f t="shared" si="239"/>
        <v>440.53399999999999</v>
      </c>
      <c r="F322" s="163">
        <f t="shared" ref="F322:F328" si="240">I322+L322+O322+R322+U322+X322+AA322+AF322+AK322+AP322+AU322+AZ322</f>
        <v>440.53399999999999</v>
      </c>
      <c r="G322" s="163">
        <f t="shared" ref="G322" si="241">F322*100/E322</f>
        <v>100</v>
      </c>
      <c r="H322" s="163">
        <f>H323+H324+H325+H327+H328</f>
        <v>0</v>
      </c>
      <c r="I322" s="163">
        <f t="shared" ref="I322:BA322" si="242">I323+I324+I325+I327+I328</f>
        <v>0</v>
      </c>
      <c r="J322" s="163">
        <f t="shared" si="242"/>
        <v>0</v>
      </c>
      <c r="K322" s="163">
        <f t="shared" si="242"/>
        <v>11.8</v>
      </c>
      <c r="L322" s="163">
        <f t="shared" si="242"/>
        <v>11.8</v>
      </c>
      <c r="M322" s="163">
        <f t="shared" si="242"/>
        <v>0</v>
      </c>
      <c r="N322" s="163">
        <f t="shared" si="242"/>
        <v>0</v>
      </c>
      <c r="O322" s="163">
        <f t="shared" si="242"/>
        <v>0</v>
      </c>
      <c r="P322" s="163">
        <f t="shared" si="242"/>
        <v>0</v>
      </c>
      <c r="Q322" s="163">
        <f t="shared" si="242"/>
        <v>0</v>
      </c>
      <c r="R322" s="163">
        <f t="shared" si="242"/>
        <v>0</v>
      </c>
      <c r="S322" s="163">
        <f t="shared" si="242"/>
        <v>0</v>
      </c>
      <c r="T322" s="163">
        <f t="shared" si="242"/>
        <v>0</v>
      </c>
      <c r="U322" s="163">
        <f t="shared" si="242"/>
        <v>0</v>
      </c>
      <c r="V322" s="163">
        <f t="shared" si="242"/>
        <v>0</v>
      </c>
      <c r="W322" s="163">
        <f t="shared" si="242"/>
        <v>18</v>
      </c>
      <c r="X322" s="163">
        <f t="shared" si="242"/>
        <v>18</v>
      </c>
      <c r="Y322" s="163">
        <f t="shared" si="242"/>
        <v>0</v>
      </c>
      <c r="Z322" s="163">
        <f t="shared" si="242"/>
        <v>0</v>
      </c>
      <c r="AA322" s="163">
        <f t="shared" si="242"/>
        <v>0</v>
      </c>
      <c r="AB322" s="163">
        <f t="shared" si="242"/>
        <v>0</v>
      </c>
      <c r="AC322" s="163">
        <f t="shared" si="242"/>
        <v>0</v>
      </c>
      <c r="AD322" s="163">
        <f t="shared" si="242"/>
        <v>0</v>
      </c>
      <c r="AE322" s="163">
        <f t="shared" si="242"/>
        <v>410.73399999999998</v>
      </c>
      <c r="AF322" s="163">
        <f t="shared" si="242"/>
        <v>410.73399999999998</v>
      </c>
      <c r="AG322" s="163">
        <f t="shared" si="242"/>
        <v>0</v>
      </c>
      <c r="AH322" s="163">
        <f t="shared" si="242"/>
        <v>0</v>
      </c>
      <c r="AI322" s="163">
        <f t="shared" si="242"/>
        <v>0</v>
      </c>
      <c r="AJ322" s="163">
        <f t="shared" si="242"/>
        <v>0</v>
      </c>
      <c r="AK322" s="163">
        <f t="shared" si="242"/>
        <v>0</v>
      </c>
      <c r="AL322" s="163">
        <f t="shared" si="242"/>
        <v>0</v>
      </c>
      <c r="AM322" s="163">
        <f t="shared" si="242"/>
        <v>0</v>
      </c>
      <c r="AN322" s="163">
        <f t="shared" si="242"/>
        <v>0</v>
      </c>
      <c r="AO322" s="163">
        <f t="shared" si="242"/>
        <v>0</v>
      </c>
      <c r="AP322" s="163">
        <f t="shared" si="242"/>
        <v>0</v>
      </c>
      <c r="AQ322" s="163">
        <f t="shared" si="242"/>
        <v>0</v>
      </c>
      <c r="AR322" s="163">
        <f t="shared" si="242"/>
        <v>0</v>
      </c>
      <c r="AS322" s="163">
        <f t="shared" si="242"/>
        <v>0</v>
      </c>
      <c r="AT322" s="163">
        <f t="shared" si="242"/>
        <v>0</v>
      </c>
      <c r="AU322" s="163">
        <f t="shared" si="242"/>
        <v>0</v>
      </c>
      <c r="AV322" s="163">
        <f t="shared" si="242"/>
        <v>0</v>
      </c>
      <c r="AW322" s="163">
        <f t="shared" si="242"/>
        <v>0</v>
      </c>
      <c r="AX322" s="163">
        <f t="shared" si="242"/>
        <v>0</v>
      </c>
      <c r="AY322" s="163">
        <f t="shared" si="242"/>
        <v>0</v>
      </c>
      <c r="AZ322" s="163">
        <f t="shared" si="242"/>
        <v>0</v>
      </c>
      <c r="BA322" s="163">
        <f t="shared" si="242"/>
        <v>0</v>
      </c>
      <c r="BB322" s="163"/>
      <c r="BC322" s="238"/>
    </row>
    <row r="323" spans="1:55" ht="32.25" customHeight="1">
      <c r="A323" s="315"/>
      <c r="B323" s="345"/>
      <c r="C323" s="310"/>
      <c r="D323" s="148" t="s">
        <v>37</v>
      </c>
      <c r="E323" s="163">
        <f t="shared" si="239"/>
        <v>0</v>
      </c>
      <c r="F323" s="163">
        <f t="shared" si="240"/>
        <v>0</v>
      </c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163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238"/>
    </row>
    <row r="324" spans="1:55" ht="50.25" customHeight="1">
      <c r="A324" s="315"/>
      <c r="B324" s="345"/>
      <c r="C324" s="310"/>
      <c r="D324" s="172" t="s">
        <v>2</v>
      </c>
      <c r="E324" s="163">
        <f t="shared" si="239"/>
        <v>369.66</v>
      </c>
      <c r="F324" s="163">
        <f t="shared" si="240"/>
        <v>369.66</v>
      </c>
      <c r="G324" s="163">
        <f t="shared" ref="G324:G325" si="243">F324*100/E324</f>
        <v>100</v>
      </c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63"/>
      <c r="AS324" s="163"/>
      <c r="AT324" s="163">
        <v>369.66</v>
      </c>
      <c r="AU324" s="163">
        <v>369.66</v>
      </c>
      <c r="AV324" s="163"/>
      <c r="AW324" s="163"/>
      <c r="AX324" s="163"/>
      <c r="AY324" s="163"/>
      <c r="AZ324" s="163"/>
      <c r="BA324" s="163"/>
      <c r="BB324" s="163"/>
      <c r="BC324" s="238"/>
    </row>
    <row r="325" spans="1:55" ht="22.5" customHeight="1">
      <c r="A325" s="315"/>
      <c r="B325" s="345"/>
      <c r="C325" s="310"/>
      <c r="D325" s="236" t="s">
        <v>268</v>
      </c>
      <c r="E325" s="163">
        <f>H325+K325+N325+Q325+T325+W325+Z325+AE325+AJ325+AO325+AT325+AY325</f>
        <v>70.873999999999967</v>
      </c>
      <c r="F325" s="163">
        <f t="shared" si="240"/>
        <v>70.873999999999967</v>
      </c>
      <c r="G325" s="163">
        <f t="shared" si="243"/>
        <v>100</v>
      </c>
      <c r="H325" s="163"/>
      <c r="I325" s="163"/>
      <c r="J325" s="163"/>
      <c r="K325" s="163">
        <v>11.8</v>
      </c>
      <c r="L325" s="163">
        <v>11.8</v>
      </c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>
        <v>18</v>
      </c>
      <c r="X325" s="163">
        <v>18</v>
      </c>
      <c r="Y325" s="163"/>
      <c r="Z325" s="163"/>
      <c r="AA325" s="163"/>
      <c r="AB325" s="163"/>
      <c r="AC325" s="163"/>
      <c r="AD325" s="163"/>
      <c r="AE325" s="163">
        <f>440.534-11.8-93.734+75.734</f>
        <v>410.73399999999998</v>
      </c>
      <c r="AF325" s="163">
        <f>440.534-11.8-93.734+75.734</f>
        <v>410.73399999999998</v>
      </c>
      <c r="AG325" s="163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63"/>
      <c r="AS325" s="163"/>
      <c r="AT325" s="163">
        <v>-369.66</v>
      </c>
      <c r="AU325" s="163">
        <v>-369.66</v>
      </c>
      <c r="AV325" s="163"/>
      <c r="AW325" s="163"/>
      <c r="AX325" s="163"/>
      <c r="AY325" s="163"/>
      <c r="AZ325" s="163"/>
      <c r="BA325" s="163"/>
      <c r="BB325" s="163"/>
      <c r="BC325" s="238"/>
    </row>
    <row r="326" spans="1:55" ht="82.5" customHeight="1">
      <c r="A326" s="315"/>
      <c r="B326" s="345"/>
      <c r="C326" s="310"/>
      <c r="D326" s="236" t="s">
        <v>274</v>
      </c>
      <c r="E326" s="163">
        <f t="shared" ref="E326:E331" si="244">H326+K326+N326+Q326+T326+W326+Z326+AE326+AJ326+AO326+AT326+AY326</f>
        <v>0</v>
      </c>
      <c r="F326" s="163">
        <f t="shared" si="240"/>
        <v>0</v>
      </c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238"/>
    </row>
    <row r="327" spans="1:55" ht="22.5" customHeight="1">
      <c r="A327" s="315"/>
      <c r="B327" s="345"/>
      <c r="C327" s="310"/>
      <c r="D327" s="236" t="s">
        <v>269</v>
      </c>
      <c r="E327" s="163">
        <f t="shared" si="244"/>
        <v>0</v>
      </c>
      <c r="F327" s="163">
        <f t="shared" si="240"/>
        <v>0</v>
      </c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  <c r="AH327" s="163"/>
      <c r="AI327" s="163"/>
      <c r="AJ327" s="163"/>
      <c r="AK327" s="163"/>
      <c r="AL327" s="163"/>
      <c r="AM327" s="163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238"/>
    </row>
    <row r="328" spans="1:55" ht="31.2">
      <c r="A328" s="316"/>
      <c r="B328" s="346"/>
      <c r="C328" s="310"/>
      <c r="D328" s="238" t="s">
        <v>43</v>
      </c>
      <c r="E328" s="163">
        <f t="shared" si="244"/>
        <v>0</v>
      </c>
      <c r="F328" s="163">
        <f t="shared" si="240"/>
        <v>0</v>
      </c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238"/>
    </row>
    <row r="329" spans="1:55" ht="22.5" customHeight="1">
      <c r="A329" s="314" t="s">
        <v>428</v>
      </c>
      <c r="B329" s="344" t="s">
        <v>529</v>
      </c>
      <c r="C329" s="310" t="s">
        <v>293</v>
      </c>
      <c r="D329" s="150" t="s">
        <v>41</v>
      </c>
      <c r="E329" s="163">
        <f t="shared" si="244"/>
        <v>3394.7757899999992</v>
      </c>
      <c r="F329" s="163">
        <f t="shared" ref="F329:F335" si="245">I329+L329+O329+R329+U329+X329+AA329+AF329+AK329+AP329+AU329+AZ329</f>
        <v>3394.7757899999992</v>
      </c>
      <c r="G329" s="163">
        <f t="shared" ref="G329" si="246">F329*100/E329</f>
        <v>100</v>
      </c>
      <c r="H329" s="163">
        <f>H330+H331+H332+H334+H335</f>
        <v>0</v>
      </c>
      <c r="I329" s="163">
        <f t="shared" ref="I329:BA329" si="247">I330+I331+I332+I334+I335</f>
        <v>0</v>
      </c>
      <c r="J329" s="163">
        <f t="shared" si="247"/>
        <v>0</v>
      </c>
      <c r="K329" s="163">
        <f t="shared" si="247"/>
        <v>11.8</v>
      </c>
      <c r="L329" s="163">
        <f t="shared" si="247"/>
        <v>11.8</v>
      </c>
      <c r="M329" s="163">
        <f t="shared" si="247"/>
        <v>0</v>
      </c>
      <c r="N329" s="163">
        <f t="shared" si="247"/>
        <v>0</v>
      </c>
      <c r="O329" s="163">
        <f t="shared" si="247"/>
        <v>0</v>
      </c>
      <c r="P329" s="163">
        <f t="shared" si="247"/>
        <v>0</v>
      </c>
      <c r="Q329" s="163">
        <f t="shared" si="247"/>
        <v>0</v>
      </c>
      <c r="R329" s="163">
        <f t="shared" si="247"/>
        <v>0</v>
      </c>
      <c r="S329" s="163">
        <f t="shared" si="247"/>
        <v>0</v>
      </c>
      <c r="T329" s="163">
        <f t="shared" si="247"/>
        <v>0</v>
      </c>
      <c r="U329" s="163">
        <f t="shared" si="247"/>
        <v>0</v>
      </c>
      <c r="V329" s="163">
        <f t="shared" si="247"/>
        <v>0</v>
      </c>
      <c r="W329" s="163">
        <f t="shared" si="247"/>
        <v>1435.4533799999999</v>
      </c>
      <c r="X329" s="163">
        <f t="shared" si="247"/>
        <v>1435.4533799999999</v>
      </c>
      <c r="Y329" s="163">
        <f t="shared" si="247"/>
        <v>0</v>
      </c>
      <c r="Z329" s="163">
        <f t="shared" si="247"/>
        <v>810.52066000000002</v>
      </c>
      <c r="AA329" s="163">
        <f t="shared" si="247"/>
        <v>810.52066000000002</v>
      </c>
      <c r="AB329" s="163">
        <f t="shared" si="247"/>
        <v>0</v>
      </c>
      <c r="AC329" s="163">
        <f t="shared" si="247"/>
        <v>0</v>
      </c>
      <c r="AD329" s="163">
        <f t="shared" si="247"/>
        <v>0</v>
      </c>
      <c r="AE329" s="163">
        <f t="shared" si="247"/>
        <v>860.14874999999972</v>
      </c>
      <c r="AF329" s="163">
        <f t="shared" si="247"/>
        <v>860.14874999999972</v>
      </c>
      <c r="AG329" s="163">
        <f t="shared" si="247"/>
        <v>0</v>
      </c>
      <c r="AH329" s="163">
        <f t="shared" si="247"/>
        <v>0</v>
      </c>
      <c r="AI329" s="163">
        <f t="shared" si="247"/>
        <v>0</v>
      </c>
      <c r="AJ329" s="163">
        <f t="shared" si="247"/>
        <v>0</v>
      </c>
      <c r="AK329" s="163">
        <f t="shared" si="247"/>
        <v>0</v>
      </c>
      <c r="AL329" s="163">
        <f t="shared" si="247"/>
        <v>0</v>
      </c>
      <c r="AM329" s="163">
        <f t="shared" si="247"/>
        <v>0</v>
      </c>
      <c r="AN329" s="163">
        <f t="shared" si="247"/>
        <v>0</v>
      </c>
      <c r="AO329" s="163">
        <f t="shared" si="247"/>
        <v>0</v>
      </c>
      <c r="AP329" s="163">
        <f t="shared" si="247"/>
        <v>0</v>
      </c>
      <c r="AQ329" s="163">
        <f t="shared" si="247"/>
        <v>0</v>
      </c>
      <c r="AR329" s="163">
        <f t="shared" si="247"/>
        <v>0</v>
      </c>
      <c r="AS329" s="163">
        <f t="shared" si="247"/>
        <v>0</v>
      </c>
      <c r="AT329" s="163">
        <f t="shared" si="247"/>
        <v>276.85299999999961</v>
      </c>
      <c r="AU329" s="163">
        <f t="shared" si="247"/>
        <v>276.85299999999961</v>
      </c>
      <c r="AV329" s="163">
        <f t="shared" si="247"/>
        <v>0</v>
      </c>
      <c r="AW329" s="163">
        <f t="shared" si="247"/>
        <v>0</v>
      </c>
      <c r="AX329" s="163">
        <f t="shared" si="247"/>
        <v>0</v>
      </c>
      <c r="AY329" s="163">
        <f t="shared" si="247"/>
        <v>0</v>
      </c>
      <c r="AZ329" s="163">
        <f t="shared" si="247"/>
        <v>0</v>
      </c>
      <c r="BA329" s="163">
        <f t="shared" si="247"/>
        <v>0</v>
      </c>
      <c r="BB329" s="163"/>
      <c r="BC329" s="238"/>
    </row>
    <row r="330" spans="1:55" ht="32.25" customHeight="1">
      <c r="A330" s="315"/>
      <c r="B330" s="345"/>
      <c r="C330" s="310"/>
      <c r="D330" s="148" t="s">
        <v>37</v>
      </c>
      <c r="E330" s="163">
        <f t="shared" si="244"/>
        <v>0</v>
      </c>
      <c r="F330" s="163">
        <f t="shared" si="245"/>
        <v>0</v>
      </c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238"/>
    </row>
    <row r="331" spans="1:55" ht="50.25" customHeight="1">
      <c r="A331" s="315"/>
      <c r="B331" s="345"/>
      <c r="C331" s="310"/>
      <c r="D331" s="172" t="s">
        <v>2</v>
      </c>
      <c r="E331" s="163">
        <f t="shared" si="244"/>
        <v>2779.3105099999998</v>
      </c>
      <c r="F331" s="163">
        <f t="shared" si="245"/>
        <v>2779.3105099999998</v>
      </c>
      <c r="G331" s="163">
        <f t="shared" ref="G331:G332" si="248">F331*100/E331</f>
        <v>100</v>
      </c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63"/>
      <c r="AN331" s="163"/>
      <c r="AO331" s="163"/>
      <c r="AP331" s="163"/>
      <c r="AQ331" s="163"/>
      <c r="AR331" s="163"/>
      <c r="AS331" s="163"/>
      <c r="AT331" s="163">
        <v>2779.3105099999998</v>
      </c>
      <c r="AU331" s="163">
        <v>2779.3105099999998</v>
      </c>
      <c r="AV331" s="163"/>
      <c r="AW331" s="163"/>
      <c r="AX331" s="163"/>
      <c r="AY331" s="163"/>
      <c r="AZ331" s="163"/>
      <c r="BA331" s="163"/>
      <c r="BB331" s="163"/>
      <c r="BC331" s="238"/>
    </row>
    <row r="332" spans="1:55" ht="22.5" customHeight="1">
      <c r="A332" s="315"/>
      <c r="B332" s="345"/>
      <c r="C332" s="310"/>
      <c r="D332" s="236" t="s">
        <v>268</v>
      </c>
      <c r="E332" s="163">
        <f>H332+K332+N332+Q332+T332+W332+Z332+AE332+AJ332+AO332+AT332+AY332</f>
        <v>615.46527999999944</v>
      </c>
      <c r="F332" s="163">
        <f t="shared" si="245"/>
        <v>615.46527999999944</v>
      </c>
      <c r="G332" s="163">
        <f t="shared" si="248"/>
        <v>100</v>
      </c>
      <c r="H332" s="163"/>
      <c r="I332" s="163"/>
      <c r="J332" s="163"/>
      <c r="K332" s="163">
        <v>11.8</v>
      </c>
      <c r="L332" s="163">
        <v>11.8</v>
      </c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>
        <v>1435.4533799999999</v>
      </c>
      <c r="X332" s="163">
        <v>1435.4533799999999</v>
      </c>
      <c r="Y332" s="163"/>
      <c r="Z332" s="163">
        <v>810.52066000000002</v>
      </c>
      <c r="AA332" s="163">
        <v>810.52066000000002</v>
      </c>
      <c r="AB332" s="163"/>
      <c r="AC332" s="163"/>
      <c r="AD332" s="163"/>
      <c r="AE332" s="163">
        <f>3133.441-11.8-1435.45338-15.51821-810.52066</f>
        <v>860.14874999999972</v>
      </c>
      <c r="AF332" s="163">
        <f>3133.441-11.8-1435.45338-15.51821-810.52066</f>
        <v>860.14874999999972</v>
      </c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>
        <v>-2502.4575100000002</v>
      </c>
      <c r="AU332" s="163">
        <v>-2502.4575100000002</v>
      </c>
      <c r="AV332" s="163"/>
      <c r="AW332" s="163"/>
      <c r="AX332" s="163"/>
      <c r="AY332" s="163"/>
      <c r="AZ332" s="163"/>
      <c r="BA332" s="163"/>
      <c r="BB332" s="163"/>
      <c r="BC332" s="238"/>
    </row>
    <row r="333" spans="1:55" ht="82.5" customHeight="1">
      <c r="A333" s="315"/>
      <c r="B333" s="345"/>
      <c r="C333" s="310"/>
      <c r="D333" s="236" t="s">
        <v>274</v>
      </c>
      <c r="E333" s="163">
        <f t="shared" ref="E333:E335" si="249">H333+K333+N333+Q333+T333+W333+Z333+AE333+AJ333+AO333+AT333+AY333</f>
        <v>0</v>
      </c>
      <c r="F333" s="163">
        <f t="shared" si="245"/>
        <v>0</v>
      </c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63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238"/>
    </row>
    <row r="334" spans="1:55" ht="22.5" customHeight="1">
      <c r="A334" s="315"/>
      <c r="B334" s="345"/>
      <c r="C334" s="310"/>
      <c r="D334" s="236" t="s">
        <v>269</v>
      </c>
      <c r="E334" s="163">
        <f t="shared" si="249"/>
        <v>0</v>
      </c>
      <c r="F334" s="163">
        <f t="shared" si="245"/>
        <v>0</v>
      </c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63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238"/>
    </row>
    <row r="335" spans="1:55" ht="31.2">
      <c r="A335" s="316"/>
      <c r="B335" s="346"/>
      <c r="C335" s="310"/>
      <c r="D335" s="238" t="s">
        <v>43</v>
      </c>
      <c r="E335" s="163">
        <f t="shared" si="249"/>
        <v>0</v>
      </c>
      <c r="F335" s="163">
        <f t="shared" si="245"/>
        <v>0</v>
      </c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238"/>
    </row>
    <row r="336" spans="1:55" ht="22.5" customHeight="1">
      <c r="A336" s="314" t="s">
        <v>429</v>
      </c>
      <c r="B336" s="344" t="s">
        <v>530</v>
      </c>
      <c r="C336" s="310" t="s">
        <v>293</v>
      </c>
      <c r="D336" s="150" t="s">
        <v>41</v>
      </c>
      <c r="E336" s="163">
        <f t="shared" ref="E336:E338" si="250">H336+K336+N336+Q336+T336+W336+Z336+AE336+AJ336+AO336+AT336+AY336</f>
        <v>1886.8359999999998</v>
      </c>
      <c r="F336" s="163">
        <f t="shared" ref="F336:F342" si="251">I336+L336+O336+R336+U336+X336+AA336+AF336+AK336+AP336+AU336+AZ336</f>
        <v>1886.8359999999998</v>
      </c>
      <c r="G336" s="163">
        <f t="shared" ref="G336" si="252">F336*100/E336</f>
        <v>100</v>
      </c>
      <c r="H336" s="163">
        <f>H337+H338+H339+H341+H342</f>
        <v>0</v>
      </c>
      <c r="I336" s="163">
        <f t="shared" ref="I336:BA336" si="253">I337+I338+I339+I341+I342</f>
        <v>0</v>
      </c>
      <c r="J336" s="163">
        <f t="shared" si="253"/>
        <v>0</v>
      </c>
      <c r="K336" s="163">
        <f t="shared" si="253"/>
        <v>11.8</v>
      </c>
      <c r="L336" s="163">
        <f t="shared" si="253"/>
        <v>11.8</v>
      </c>
      <c r="M336" s="163">
        <f t="shared" si="253"/>
        <v>0</v>
      </c>
      <c r="N336" s="163">
        <f t="shared" si="253"/>
        <v>0</v>
      </c>
      <c r="O336" s="163">
        <f t="shared" si="253"/>
        <v>0</v>
      </c>
      <c r="P336" s="163">
        <f t="shared" si="253"/>
        <v>0</v>
      </c>
      <c r="Q336" s="163">
        <f t="shared" si="253"/>
        <v>0</v>
      </c>
      <c r="R336" s="163">
        <f t="shared" si="253"/>
        <v>0</v>
      </c>
      <c r="S336" s="163">
        <f t="shared" si="253"/>
        <v>0</v>
      </c>
      <c r="T336" s="163">
        <f t="shared" si="253"/>
        <v>0</v>
      </c>
      <c r="U336" s="163">
        <f t="shared" si="253"/>
        <v>0</v>
      </c>
      <c r="V336" s="163">
        <f t="shared" si="253"/>
        <v>0</v>
      </c>
      <c r="W336" s="163">
        <f t="shared" si="253"/>
        <v>18</v>
      </c>
      <c r="X336" s="163">
        <f t="shared" si="253"/>
        <v>18</v>
      </c>
      <c r="Y336" s="163">
        <f t="shared" si="253"/>
        <v>0</v>
      </c>
      <c r="Z336" s="163">
        <f t="shared" si="253"/>
        <v>0</v>
      </c>
      <c r="AA336" s="163">
        <f t="shared" si="253"/>
        <v>0</v>
      </c>
      <c r="AB336" s="163">
        <f t="shared" si="253"/>
        <v>0</v>
      </c>
      <c r="AC336" s="163">
        <f t="shared" si="253"/>
        <v>0</v>
      </c>
      <c r="AD336" s="163">
        <f t="shared" si="253"/>
        <v>0</v>
      </c>
      <c r="AE336" s="163">
        <f t="shared" si="253"/>
        <v>1044.0553199999999</v>
      </c>
      <c r="AF336" s="163">
        <f t="shared" si="253"/>
        <v>1044.0553199999999</v>
      </c>
      <c r="AG336" s="163">
        <f t="shared" si="253"/>
        <v>0</v>
      </c>
      <c r="AH336" s="163">
        <f t="shared" si="253"/>
        <v>0</v>
      </c>
      <c r="AI336" s="163">
        <f t="shared" si="253"/>
        <v>0</v>
      </c>
      <c r="AJ336" s="163">
        <f t="shared" si="253"/>
        <v>812.98068000000001</v>
      </c>
      <c r="AK336" s="163">
        <f t="shared" si="253"/>
        <v>812.98068000000001</v>
      </c>
      <c r="AL336" s="163">
        <f t="shared" si="253"/>
        <v>0</v>
      </c>
      <c r="AM336" s="163">
        <f t="shared" si="253"/>
        <v>0</v>
      </c>
      <c r="AN336" s="163">
        <f t="shared" si="253"/>
        <v>0</v>
      </c>
      <c r="AO336" s="163">
        <f t="shared" si="253"/>
        <v>0</v>
      </c>
      <c r="AP336" s="163">
        <f t="shared" si="253"/>
        <v>0</v>
      </c>
      <c r="AQ336" s="163">
        <f t="shared" si="253"/>
        <v>0</v>
      </c>
      <c r="AR336" s="163">
        <f t="shared" si="253"/>
        <v>0</v>
      </c>
      <c r="AS336" s="163">
        <f t="shared" si="253"/>
        <v>0</v>
      </c>
      <c r="AT336" s="163">
        <f t="shared" si="253"/>
        <v>0</v>
      </c>
      <c r="AU336" s="163">
        <f t="shared" si="253"/>
        <v>0</v>
      </c>
      <c r="AV336" s="163">
        <f t="shared" si="253"/>
        <v>0</v>
      </c>
      <c r="AW336" s="163">
        <f t="shared" si="253"/>
        <v>0</v>
      </c>
      <c r="AX336" s="163">
        <f t="shared" si="253"/>
        <v>0</v>
      </c>
      <c r="AY336" s="163">
        <f t="shared" si="253"/>
        <v>0</v>
      </c>
      <c r="AZ336" s="163">
        <f t="shared" si="253"/>
        <v>0</v>
      </c>
      <c r="BA336" s="163">
        <f t="shared" si="253"/>
        <v>0</v>
      </c>
      <c r="BB336" s="163"/>
      <c r="BC336" s="238"/>
    </row>
    <row r="337" spans="1:55" ht="32.25" customHeight="1">
      <c r="A337" s="315"/>
      <c r="B337" s="345"/>
      <c r="C337" s="310"/>
      <c r="D337" s="148" t="s">
        <v>37</v>
      </c>
      <c r="E337" s="163">
        <f t="shared" si="250"/>
        <v>0</v>
      </c>
      <c r="F337" s="163">
        <f t="shared" si="251"/>
        <v>0</v>
      </c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238"/>
    </row>
    <row r="338" spans="1:55" ht="50.25" customHeight="1">
      <c r="A338" s="315"/>
      <c r="B338" s="345"/>
      <c r="C338" s="310"/>
      <c r="D338" s="172" t="s">
        <v>2</v>
      </c>
      <c r="E338" s="163">
        <f t="shared" si="250"/>
        <v>0</v>
      </c>
      <c r="F338" s="163">
        <f t="shared" si="251"/>
        <v>0</v>
      </c>
      <c r="G338" s="163" t="e">
        <f t="shared" ref="G338:G339" si="254">F338*100/E338</f>
        <v>#DIV/0!</v>
      </c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238"/>
    </row>
    <row r="339" spans="1:55" ht="22.5" customHeight="1">
      <c r="A339" s="315"/>
      <c r="B339" s="345"/>
      <c r="C339" s="310"/>
      <c r="D339" s="236" t="s">
        <v>268</v>
      </c>
      <c r="E339" s="163">
        <f>H339+K339+N339+Q339+T339+W339+Z339+AE339+AJ339+AO339+AT339+AY339</f>
        <v>1886.8359999999998</v>
      </c>
      <c r="F339" s="163">
        <f t="shared" si="251"/>
        <v>1886.8359999999998</v>
      </c>
      <c r="G339" s="163">
        <f t="shared" si="254"/>
        <v>100</v>
      </c>
      <c r="H339" s="163"/>
      <c r="I339" s="163"/>
      <c r="J339" s="163"/>
      <c r="K339" s="163">
        <v>11.8</v>
      </c>
      <c r="L339" s="163">
        <v>11.8</v>
      </c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>
        <v>18</v>
      </c>
      <c r="X339" s="163">
        <v>18</v>
      </c>
      <c r="Y339" s="163"/>
      <c r="Z339" s="163"/>
      <c r="AA339" s="163"/>
      <c r="AB339" s="163"/>
      <c r="AC339" s="163"/>
      <c r="AD339" s="163"/>
      <c r="AE339" s="163">
        <v>1044.0553199999999</v>
      </c>
      <c r="AF339" s="163">
        <v>1044.0553199999999</v>
      </c>
      <c r="AG339" s="163"/>
      <c r="AH339" s="163"/>
      <c r="AI339" s="163"/>
      <c r="AJ339" s="163">
        <v>812.98068000000001</v>
      </c>
      <c r="AK339" s="163">
        <v>812.98068000000001</v>
      </c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238"/>
    </row>
    <row r="340" spans="1:55" ht="82.5" customHeight="1">
      <c r="A340" s="315"/>
      <c r="B340" s="345"/>
      <c r="C340" s="310"/>
      <c r="D340" s="236" t="s">
        <v>274</v>
      </c>
      <c r="E340" s="163">
        <f t="shared" ref="E340:E342" si="255">H340+K340+N340+Q340+T340+W340+Z340+AE340+AJ340+AO340+AT340+AY340</f>
        <v>0</v>
      </c>
      <c r="F340" s="163">
        <f t="shared" si="251"/>
        <v>0</v>
      </c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238"/>
    </row>
    <row r="341" spans="1:55" ht="22.5" customHeight="1">
      <c r="A341" s="315"/>
      <c r="B341" s="345"/>
      <c r="C341" s="310"/>
      <c r="D341" s="236" t="s">
        <v>269</v>
      </c>
      <c r="E341" s="163">
        <f t="shared" si="255"/>
        <v>0</v>
      </c>
      <c r="F341" s="163">
        <f t="shared" si="251"/>
        <v>0</v>
      </c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238"/>
    </row>
    <row r="342" spans="1:55" ht="31.2">
      <c r="A342" s="316"/>
      <c r="B342" s="346"/>
      <c r="C342" s="310"/>
      <c r="D342" s="238" t="s">
        <v>43</v>
      </c>
      <c r="E342" s="163">
        <f t="shared" si="255"/>
        <v>0</v>
      </c>
      <c r="F342" s="163">
        <f t="shared" si="251"/>
        <v>0</v>
      </c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238"/>
    </row>
    <row r="343" spans="1:55" ht="22.5" customHeight="1">
      <c r="A343" s="314" t="s">
        <v>430</v>
      </c>
      <c r="B343" s="347" t="s">
        <v>531</v>
      </c>
      <c r="C343" s="310" t="s">
        <v>293</v>
      </c>
      <c r="D343" s="150" t="s">
        <v>41</v>
      </c>
      <c r="E343" s="163">
        <f t="shared" ref="E343:E345" si="256">H343+K343+N343+Q343+T343+W343+Z343+AE343+AJ343+AO343+AT343+AY343</f>
        <v>421.452</v>
      </c>
      <c r="F343" s="163">
        <f t="shared" ref="F343:F349" si="257">I343+L343+O343+R343+U343+X343+AA343+AF343+AK343+AP343+AU343+AZ343</f>
        <v>421.452</v>
      </c>
      <c r="G343" s="163">
        <f t="shared" ref="G343" si="258">F343*100/E343</f>
        <v>100</v>
      </c>
      <c r="H343" s="163">
        <f>H344+H345+H346+H348+H349</f>
        <v>0</v>
      </c>
      <c r="I343" s="163">
        <f t="shared" ref="I343:BA343" si="259">I344+I345+I346+I348+I349</f>
        <v>0</v>
      </c>
      <c r="J343" s="163">
        <f t="shared" si="259"/>
        <v>0</v>
      </c>
      <c r="K343" s="163">
        <f t="shared" si="259"/>
        <v>11.8</v>
      </c>
      <c r="L343" s="163">
        <f t="shared" si="259"/>
        <v>11.8</v>
      </c>
      <c r="M343" s="163">
        <f t="shared" si="259"/>
        <v>0</v>
      </c>
      <c r="N343" s="163">
        <f t="shared" si="259"/>
        <v>0</v>
      </c>
      <c r="O343" s="163">
        <f t="shared" si="259"/>
        <v>0</v>
      </c>
      <c r="P343" s="163">
        <f t="shared" si="259"/>
        <v>0</v>
      </c>
      <c r="Q343" s="163">
        <f t="shared" si="259"/>
        <v>0</v>
      </c>
      <c r="R343" s="163">
        <f t="shared" si="259"/>
        <v>0</v>
      </c>
      <c r="S343" s="163">
        <f t="shared" si="259"/>
        <v>0</v>
      </c>
      <c r="T343" s="163">
        <f t="shared" si="259"/>
        <v>0</v>
      </c>
      <c r="U343" s="163">
        <f t="shared" si="259"/>
        <v>0</v>
      </c>
      <c r="V343" s="163">
        <f t="shared" si="259"/>
        <v>0</v>
      </c>
      <c r="W343" s="163">
        <f t="shared" si="259"/>
        <v>18</v>
      </c>
      <c r="X343" s="163">
        <f t="shared" si="259"/>
        <v>18</v>
      </c>
      <c r="Y343" s="163">
        <f t="shared" si="259"/>
        <v>0</v>
      </c>
      <c r="Z343" s="163">
        <f t="shared" si="259"/>
        <v>0</v>
      </c>
      <c r="AA343" s="163">
        <f t="shared" si="259"/>
        <v>0</v>
      </c>
      <c r="AB343" s="163">
        <f t="shared" si="259"/>
        <v>0</v>
      </c>
      <c r="AC343" s="163">
        <f t="shared" si="259"/>
        <v>0</v>
      </c>
      <c r="AD343" s="163">
        <f t="shared" si="259"/>
        <v>0</v>
      </c>
      <c r="AE343" s="163">
        <f t="shared" si="259"/>
        <v>391.65199999999999</v>
      </c>
      <c r="AF343" s="163">
        <f t="shared" si="259"/>
        <v>391.65199999999999</v>
      </c>
      <c r="AG343" s="163">
        <f t="shared" si="259"/>
        <v>0</v>
      </c>
      <c r="AH343" s="163">
        <f t="shared" si="259"/>
        <v>0</v>
      </c>
      <c r="AI343" s="163">
        <f t="shared" si="259"/>
        <v>0</v>
      </c>
      <c r="AJ343" s="163">
        <f t="shared" si="259"/>
        <v>0</v>
      </c>
      <c r="AK343" s="163">
        <f t="shared" si="259"/>
        <v>0</v>
      </c>
      <c r="AL343" s="163">
        <f t="shared" si="259"/>
        <v>0</v>
      </c>
      <c r="AM343" s="163">
        <f t="shared" si="259"/>
        <v>0</v>
      </c>
      <c r="AN343" s="163">
        <f t="shared" si="259"/>
        <v>0</v>
      </c>
      <c r="AO343" s="163">
        <f t="shared" si="259"/>
        <v>0</v>
      </c>
      <c r="AP343" s="163">
        <f t="shared" si="259"/>
        <v>0</v>
      </c>
      <c r="AQ343" s="163">
        <f t="shared" si="259"/>
        <v>0</v>
      </c>
      <c r="AR343" s="163">
        <f t="shared" si="259"/>
        <v>0</v>
      </c>
      <c r="AS343" s="163">
        <f t="shared" si="259"/>
        <v>0</v>
      </c>
      <c r="AT343" s="163">
        <f t="shared" si="259"/>
        <v>0</v>
      </c>
      <c r="AU343" s="163">
        <f t="shared" si="259"/>
        <v>0</v>
      </c>
      <c r="AV343" s="163">
        <f t="shared" si="259"/>
        <v>0</v>
      </c>
      <c r="AW343" s="163">
        <f t="shared" si="259"/>
        <v>0</v>
      </c>
      <c r="AX343" s="163">
        <f t="shared" si="259"/>
        <v>0</v>
      </c>
      <c r="AY343" s="163">
        <f t="shared" si="259"/>
        <v>0</v>
      </c>
      <c r="AZ343" s="163">
        <f t="shared" si="259"/>
        <v>0</v>
      </c>
      <c r="BA343" s="163">
        <f t="shared" si="259"/>
        <v>0</v>
      </c>
      <c r="BB343" s="163"/>
      <c r="BC343" s="238"/>
    </row>
    <row r="344" spans="1:55" ht="32.25" customHeight="1">
      <c r="A344" s="315"/>
      <c r="B344" s="348"/>
      <c r="C344" s="310"/>
      <c r="D344" s="148" t="s">
        <v>37</v>
      </c>
      <c r="E344" s="163">
        <f t="shared" si="256"/>
        <v>0</v>
      </c>
      <c r="F344" s="163">
        <f t="shared" si="257"/>
        <v>0</v>
      </c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238"/>
    </row>
    <row r="345" spans="1:55" ht="50.25" customHeight="1">
      <c r="A345" s="315"/>
      <c r="B345" s="348"/>
      <c r="C345" s="310"/>
      <c r="D345" s="172" t="s">
        <v>2</v>
      </c>
      <c r="E345" s="163">
        <f t="shared" si="256"/>
        <v>352.48680000000002</v>
      </c>
      <c r="F345" s="163">
        <f t="shared" si="257"/>
        <v>352.48680000000002</v>
      </c>
      <c r="G345" s="163">
        <f t="shared" ref="G345:G346" si="260">F345*100/E345</f>
        <v>100</v>
      </c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>
        <v>352.48680000000002</v>
      </c>
      <c r="AU345" s="163">
        <v>352.48680000000002</v>
      </c>
      <c r="AV345" s="163"/>
      <c r="AW345" s="163"/>
      <c r="AX345" s="163"/>
      <c r="AY345" s="163"/>
      <c r="AZ345" s="163"/>
      <c r="BA345" s="163"/>
      <c r="BB345" s="163"/>
      <c r="BC345" s="238"/>
    </row>
    <row r="346" spans="1:55" ht="22.5" customHeight="1">
      <c r="A346" s="315"/>
      <c r="B346" s="348"/>
      <c r="C346" s="310"/>
      <c r="D346" s="236" t="s">
        <v>268</v>
      </c>
      <c r="E346" s="163">
        <f>H346+K346+N346+Q346+T346+W346+Z346+AE346+AJ346+AO346+AT346+AY346</f>
        <v>68.965199999999982</v>
      </c>
      <c r="F346" s="163">
        <f t="shared" si="257"/>
        <v>68.965199999999982</v>
      </c>
      <c r="G346" s="163">
        <f t="shared" si="260"/>
        <v>100</v>
      </c>
      <c r="H346" s="163"/>
      <c r="I346" s="163"/>
      <c r="J346" s="163"/>
      <c r="K346" s="163">
        <v>11.8</v>
      </c>
      <c r="L346" s="163">
        <v>11.8</v>
      </c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>
        <v>18</v>
      </c>
      <c r="X346" s="163">
        <v>18</v>
      </c>
      <c r="Y346" s="163"/>
      <c r="Z346" s="163"/>
      <c r="AA346" s="163"/>
      <c r="AB346" s="163"/>
      <c r="AC346" s="163"/>
      <c r="AD346" s="163"/>
      <c r="AE346" s="163">
        <f>421.452-11.8-18</f>
        <v>391.65199999999999</v>
      </c>
      <c r="AF346" s="163">
        <f>421.452-11.8-18</f>
        <v>391.65199999999999</v>
      </c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>
        <v>-352.48680000000002</v>
      </c>
      <c r="AU346" s="163">
        <v>-352.48680000000002</v>
      </c>
      <c r="AV346" s="163"/>
      <c r="AW346" s="163"/>
      <c r="AX346" s="163"/>
      <c r="AY346" s="163"/>
      <c r="AZ346" s="163"/>
      <c r="BA346" s="163"/>
      <c r="BB346" s="163"/>
      <c r="BC346" s="238"/>
    </row>
    <row r="347" spans="1:55" ht="82.5" customHeight="1">
      <c r="A347" s="315"/>
      <c r="B347" s="348"/>
      <c r="C347" s="310"/>
      <c r="D347" s="236" t="s">
        <v>274</v>
      </c>
      <c r="E347" s="163">
        <f t="shared" ref="E347:E349" si="261">H347+K347+N347+Q347+T347+W347+Z347+AE347+AJ347+AO347+AT347+AY347</f>
        <v>0</v>
      </c>
      <c r="F347" s="163">
        <f t="shared" si="257"/>
        <v>0</v>
      </c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238"/>
    </row>
    <row r="348" spans="1:55" ht="22.5" customHeight="1">
      <c r="A348" s="315"/>
      <c r="B348" s="348"/>
      <c r="C348" s="310"/>
      <c r="D348" s="236" t="s">
        <v>269</v>
      </c>
      <c r="E348" s="163">
        <f t="shared" si="261"/>
        <v>0</v>
      </c>
      <c r="F348" s="163">
        <f t="shared" si="257"/>
        <v>0</v>
      </c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238"/>
    </row>
    <row r="349" spans="1:55" ht="31.2">
      <c r="A349" s="316"/>
      <c r="B349" s="349"/>
      <c r="C349" s="310"/>
      <c r="D349" s="238" t="s">
        <v>43</v>
      </c>
      <c r="E349" s="163">
        <f t="shared" si="261"/>
        <v>0</v>
      </c>
      <c r="F349" s="163">
        <f t="shared" si="257"/>
        <v>0</v>
      </c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238"/>
    </row>
    <row r="350" spans="1:55" ht="22.5" customHeight="1">
      <c r="A350" s="314" t="s">
        <v>431</v>
      </c>
      <c r="B350" s="344" t="s">
        <v>532</v>
      </c>
      <c r="C350" s="310" t="s">
        <v>293</v>
      </c>
      <c r="D350" s="150" t="s">
        <v>41</v>
      </c>
      <c r="E350" s="163">
        <f t="shared" ref="E350:E352" si="262">H350+K350+N350+Q350+T350+W350+Z350+AE350+AJ350+AO350+AT350+AY350</f>
        <v>1897.9349999999999</v>
      </c>
      <c r="F350" s="163">
        <f t="shared" ref="F350:F356" si="263">I350+L350+O350+R350+U350+X350+AA350+AF350+AK350+AP350+AU350+AZ350</f>
        <v>1897.9349999999999</v>
      </c>
      <c r="G350" s="163">
        <f t="shared" ref="G350" si="264">F350*100/E350</f>
        <v>100</v>
      </c>
      <c r="H350" s="163">
        <f>H351+H352+H353+H355+H356</f>
        <v>0</v>
      </c>
      <c r="I350" s="163">
        <f t="shared" ref="I350:BA350" si="265">I351+I352+I353+I355+I356</f>
        <v>0</v>
      </c>
      <c r="J350" s="163">
        <f t="shared" si="265"/>
        <v>0</v>
      </c>
      <c r="K350" s="163">
        <f t="shared" si="265"/>
        <v>11.8</v>
      </c>
      <c r="L350" s="163">
        <f t="shared" si="265"/>
        <v>11.8</v>
      </c>
      <c r="M350" s="163">
        <f t="shared" si="265"/>
        <v>0</v>
      </c>
      <c r="N350" s="163">
        <f t="shared" si="265"/>
        <v>0</v>
      </c>
      <c r="O350" s="163">
        <f t="shared" si="265"/>
        <v>0</v>
      </c>
      <c r="P350" s="163">
        <f t="shared" si="265"/>
        <v>0</v>
      </c>
      <c r="Q350" s="163">
        <f t="shared" si="265"/>
        <v>0</v>
      </c>
      <c r="R350" s="163">
        <f t="shared" si="265"/>
        <v>0</v>
      </c>
      <c r="S350" s="163">
        <f t="shared" si="265"/>
        <v>0</v>
      </c>
      <c r="T350" s="163">
        <f t="shared" si="265"/>
        <v>0</v>
      </c>
      <c r="U350" s="163">
        <f t="shared" si="265"/>
        <v>0</v>
      </c>
      <c r="V350" s="163">
        <f t="shared" si="265"/>
        <v>0</v>
      </c>
      <c r="W350" s="163">
        <f t="shared" si="265"/>
        <v>18</v>
      </c>
      <c r="X350" s="163">
        <f t="shared" si="265"/>
        <v>18</v>
      </c>
      <c r="Y350" s="163">
        <f t="shared" si="265"/>
        <v>0</v>
      </c>
      <c r="Z350" s="163">
        <f t="shared" si="265"/>
        <v>0</v>
      </c>
      <c r="AA350" s="163">
        <f t="shared" si="265"/>
        <v>0</v>
      </c>
      <c r="AB350" s="163">
        <f t="shared" si="265"/>
        <v>0</v>
      </c>
      <c r="AC350" s="163">
        <f t="shared" si="265"/>
        <v>0</v>
      </c>
      <c r="AD350" s="163">
        <f t="shared" si="265"/>
        <v>0</v>
      </c>
      <c r="AE350" s="163">
        <f t="shared" si="265"/>
        <v>472.6234</v>
      </c>
      <c r="AF350" s="163">
        <f t="shared" si="265"/>
        <v>472.6234</v>
      </c>
      <c r="AG350" s="163">
        <f t="shared" si="265"/>
        <v>0</v>
      </c>
      <c r="AH350" s="163">
        <f t="shared" si="265"/>
        <v>0</v>
      </c>
      <c r="AI350" s="163">
        <f t="shared" si="265"/>
        <v>0</v>
      </c>
      <c r="AJ350" s="163">
        <f t="shared" si="265"/>
        <v>1395.5116</v>
      </c>
      <c r="AK350" s="163">
        <f t="shared" si="265"/>
        <v>1395.5116</v>
      </c>
      <c r="AL350" s="163">
        <f t="shared" si="265"/>
        <v>0</v>
      </c>
      <c r="AM350" s="163">
        <f t="shared" si="265"/>
        <v>0</v>
      </c>
      <c r="AN350" s="163">
        <f t="shared" si="265"/>
        <v>0</v>
      </c>
      <c r="AO350" s="163">
        <f t="shared" si="265"/>
        <v>0</v>
      </c>
      <c r="AP350" s="163">
        <f t="shared" si="265"/>
        <v>0</v>
      </c>
      <c r="AQ350" s="163">
        <f t="shared" si="265"/>
        <v>0</v>
      </c>
      <c r="AR350" s="163">
        <f t="shared" si="265"/>
        <v>0</v>
      </c>
      <c r="AS350" s="163">
        <f t="shared" si="265"/>
        <v>0</v>
      </c>
      <c r="AT350" s="163">
        <f t="shared" si="265"/>
        <v>0</v>
      </c>
      <c r="AU350" s="163">
        <f t="shared" si="265"/>
        <v>0</v>
      </c>
      <c r="AV350" s="163">
        <f t="shared" si="265"/>
        <v>0</v>
      </c>
      <c r="AW350" s="163">
        <f t="shared" si="265"/>
        <v>0</v>
      </c>
      <c r="AX350" s="163">
        <f t="shared" si="265"/>
        <v>0</v>
      </c>
      <c r="AY350" s="163">
        <f t="shared" si="265"/>
        <v>0</v>
      </c>
      <c r="AZ350" s="163">
        <f t="shared" si="265"/>
        <v>0</v>
      </c>
      <c r="BA350" s="163">
        <f t="shared" si="265"/>
        <v>0</v>
      </c>
      <c r="BB350" s="163"/>
      <c r="BC350" s="238"/>
    </row>
    <row r="351" spans="1:55" ht="32.25" customHeight="1">
      <c r="A351" s="315"/>
      <c r="B351" s="345"/>
      <c r="C351" s="310"/>
      <c r="D351" s="148" t="s">
        <v>37</v>
      </c>
      <c r="E351" s="163">
        <f t="shared" si="262"/>
        <v>0</v>
      </c>
      <c r="F351" s="163">
        <f t="shared" si="263"/>
        <v>0</v>
      </c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238"/>
    </row>
    <row r="352" spans="1:55" ht="50.25" customHeight="1">
      <c r="A352" s="315"/>
      <c r="B352" s="345"/>
      <c r="C352" s="310"/>
      <c r="D352" s="172" t="s">
        <v>2</v>
      </c>
      <c r="E352" s="163">
        <f t="shared" si="262"/>
        <v>0</v>
      </c>
      <c r="F352" s="163">
        <f t="shared" si="263"/>
        <v>0</v>
      </c>
      <c r="G352" s="163" t="e">
        <f t="shared" ref="G352:G353" si="266">F352*100/E352</f>
        <v>#DIV/0!</v>
      </c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238"/>
    </row>
    <row r="353" spans="1:55" ht="22.5" customHeight="1">
      <c r="A353" s="315"/>
      <c r="B353" s="345"/>
      <c r="C353" s="310"/>
      <c r="D353" s="236" t="s">
        <v>268</v>
      </c>
      <c r="E353" s="163">
        <f>H353+K353+N353+Q353+T353+W353+Z353+AE353+AJ353+AO353+AT353+AY353</f>
        <v>1897.9349999999999</v>
      </c>
      <c r="F353" s="163">
        <f t="shared" si="263"/>
        <v>1897.9349999999999</v>
      </c>
      <c r="G353" s="163">
        <f t="shared" si="266"/>
        <v>100</v>
      </c>
      <c r="H353" s="163"/>
      <c r="I353" s="163"/>
      <c r="J353" s="163"/>
      <c r="K353" s="163">
        <v>11.8</v>
      </c>
      <c r="L353" s="163">
        <v>11.8</v>
      </c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>
        <v>18</v>
      </c>
      <c r="X353" s="163">
        <v>18</v>
      </c>
      <c r="Y353" s="163"/>
      <c r="Z353" s="163"/>
      <c r="AA353" s="163"/>
      <c r="AB353" s="163"/>
      <c r="AC353" s="163"/>
      <c r="AD353" s="163"/>
      <c r="AE353" s="163">
        <v>472.6234</v>
      </c>
      <c r="AF353" s="163">
        <v>472.6234</v>
      </c>
      <c r="AG353" s="163"/>
      <c r="AH353" s="163"/>
      <c r="AI353" s="163"/>
      <c r="AJ353" s="163">
        <v>1395.5116</v>
      </c>
      <c r="AK353" s="163">
        <v>1395.5116</v>
      </c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238"/>
    </row>
    <row r="354" spans="1:55" ht="82.5" customHeight="1">
      <c r="A354" s="315"/>
      <c r="B354" s="345"/>
      <c r="C354" s="310"/>
      <c r="D354" s="236" t="s">
        <v>274</v>
      </c>
      <c r="E354" s="163">
        <f t="shared" ref="E354:E356" si="267">H354+K354+N354+Q354+T354+W354+Z354+AE354+AJ354+AO354+AT354+AY354</f>
        <v>0</v>
      </c>
      <c r="F354" s="163">
        <f t="shared" si="263"/>
        <v>0</v>
      </c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238"/>
    </row>
    <row r="355" spans="1:55" ht="22.5" customHeight="1">
      <c r="A355" s="315"/>
      <c r="B355" s="345"/>
      <c r="C355" s="310"/>
      <c r="D355" s="236" t="s">
        <v>269</v>
      </c>
      <c r="E355" s="163">
        <f t="shared" si="267"/>
        <v>0</v>
      </c>
      <c r="F355" s="163">
        <f t="shared" si="263"/>
        <v>0</v>
      </c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  <c r="AX355" s="163"/>
      <c r="AY355" s="163"/>
      <c r="AZ355" s="163"/>
      <c r="BA355" s="163"/>
      <c r="BB355" s="163"/>
      <c r="BC355" s="238"/>
    </row>
    <row r="356" spans="1:55" ht="31.2">
      <c r="A356" s="316"/>
      <c r="B356" s="346"/>
      <c r="C356" s="310"/>
      <c r="D356" s="238" t="s">
        <v>43</v>
      </c>
      <c r="E356" s="163">
        <f t="shared" si="267"/>
        <v>0</v>
      </c>
      <c r="F356" s="163">
        <f t="shared" si="263"/>
        <v>0</v>
      </c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238"/>
    </row>
    <row r="357" spans="1:55" ht="22.5" customHeight="1">
      <c r="A357" s="314" t="s">
        <v>432</v>
      </c>
      <c r="B357" s="344" t="s">
        <v>533</v>
      </c>
      <c r="C357" s="310" t="s">
        <v>293</v>
      </c>
      <c r="D357" s="150" t="s">
        <v>41</v>
      </c>
      <c r="E357" s="163">
        <f t="shared" ref="E357:E359" si="268">H357+K357+N357+Q357+T357+W357+Z357+AE357+AJ357+AO357+AT357+AY357</f>
        <v>3368.857</v>
      </c>
      <c r="F357" s="163">
        <f t="shared" ref="F357:F363" si="269">I357+L357+O357+R357+U357+X357+AA357+AF357+AK357+AP357+AU357+AZ357</f>
        <v>3368.857</v>
      </c>
      <c r="G357" s="163">
        <f t="shared" ref="G357" si="270">F357*100/E357</f>
        <v>100</v>
      </c>
      <c r="H357" s="163">
        <f>H358+H359+H360+H362+H363</f>
        <v>0</v>
      </c>
      <c r="I357" s="163">
        <f t="shared" ref="I357:BA357" si="271">I358+I359+I360+I362+I363</f>
        <v>0</v>
      </c>
      <c r="J357" s="163">
        <f t="shared" si="271"/>
        <v>0</v>
      </c>
      <c r="K357" s="163">
        <f t="shared" si="271"/>
        <v>11.8</v>
      </c>
      <c r="L357" s="163">
        <f t="shared" si="271"/>
        <v>11.8</v>
      </c>
      <c r="M357" s="163">
        <f t="shared" si="271"/>
        <v>0</v>
      </c>
      <c r="N357" s="163">
        <f t="shared" si="271"/>
        <v>0</v>
      </c>
      <c r="O357" s="163">
        <f t="shared" si="271"/>
        <v>0</v>
      </c>
      <c r="P357" s="163">
        <f t="shared" si="271"/>
        <v>0</v>
      </c>
      <c r="Q357" s="163">
        <f t="shared" si="271"/>
        <v>0</v>
      </c>
      <c r="R357" s="163">
        <f t="shared" si="271"/>
        <v>0</v>
      </c>
      <c r="S357" s="163">
        <f t="shared" si="271"/>
        <v>0</v>
      </c>
      <c r="T357" s="163">
        <f t="shared" si="271"/>
        <v>0</v>
      </c>
      <c r="U357" s="163">
        <f t="shared" si="271"/>
        <v>0</v>
      </c>
      <c r="V357" s="163">
        <f t="shared" si="271"/>
        <v>0</v>
      </c>
      <c r="W357" s="163">
        <f t="shared" si="271"/>
        <v>18</v>
      </c>
      <c r="X357" s="163">
        <f t="shared" si="271"/>
        <v>18</v>
      </c>
      <c r="Y357" s="163">
        <f t="shared" si="271"/>
        <v>0</v>
      </c>
      <c r="Z357" s="163">
        <f t="shared" si="271"/>
        <v>0</v>
      </c>
      <c r="AA357" s="163">
        <f t="shared" si="271"/>
        <v>0</v>
      </c>
      <c r="AB357" s="163">
        <f t="shared" si="271"/>
        <v>0</v>
      </c>
      <c r="AC357" s="163">
        <f t="shared" si="271"/>
        <v>0</v>
      </c>
      <c r="AD357" s="163">
        <f t="shared" si="271"/>
        <v>0</v>
      </c>
      <c r="AE357" s="163">
        <f t="shared" si="271"/>
        <v>3339.0569999999998</v>
      </c>
      <c r="AF357" s="163">
        <f t="shared" si="271"/>
        <v>3339.0569999999998</v>
      </c>
      <c r="AG357" s="163">
        <f t="shared" si="271"/>
        <v>0</v>
      </c>
      <c r="AH357" s="163">
        <f t="shared" si="271"/>
        <v>0</v>
      </c>
      <c r="AI357" s="163">
        <f t="shared" si="271"/>
        <v>0</v>
      </c>
      <c r="AJ357" s="163">
        <f t="shared" si="271"/>
        <v>0</v>
      </c>
      <c r="AK357" s="163">
        <f t="shared" si="271"/>
        <v>0</v>
      </c>
      <c r="AL357" s="163">
        <f t="shared" si="271"/>
        <v>0</v>
      </c>
      <c r="AM357" s="163">
        <f t="shared" si="271"/>
        <v>0</v>
      </c>
      <c r="AN357" s="163">
        <f t="shared" si="271"/>
        <v>0</v>
      </c>
      <c r="AO357" s="163">
        <f t="shared" si="271"/>
        <v>0</v>
      </c>
      <c r="AP357" s="163">
        <f t="shared" si="271"/>
        <v>0</v>
      </c>
      <c r="AQ357" s="163">
        <f t="shared" si="271"/>
        <v>0</v>
      </c>
      <c r="AR357" s="163">
        <f t="shared" si="271"/>
        <v>0</v>
      </c>
      <c r="AS357" s="163">
        <f t="shared" si="271"/>
        <v>0</v>
      </c>
      <c r="AT357" s="163">
        <f t="shared" si="271"/>
        <v>0</v>
      </c>
      <c r="AU357" s="163">
        <f t="shared" si="271"/>
        <v>0</v>
      </c>
      <c r="AV357" s="163">
        <f t="shared" si="271"/>
        <v>0</v>
      </c>
      <c r="AW357" s="163">
        <f t="shared" si="271"/>
        <v>0</v>
      </c>
      <c r="AX357" s="163">
        <f t="shared" si="271"/>
        <v>0</v>
      </c>
      <c r="AY357" s="163">
        <f t="shared" si="271"/>
        <v>0</v>
      </c>
      <c r="AZ357" s="163">
        <f t="shared" si="271"/>
        <v>0</v>
      </c>
      <c r="BA357" s="163">
        <f t="shared" si="271"/>
        <v>0</v>
      </c>
      <c r="BB357" s="163"/>
      <c r="BC357" s="238"/>
    </row>
    <row r="358" spans="1:55" ht="32.25" customHeight="1">
      <c r="A358" s="315"/>
      <c r="B358" s="345"/>
      <c r="C358" s="310"/>
      <c r="D358" s="148" t="s">
        <v>37</v>
      </c>
      <c r="E358" s="163">
        <f t="shared" si="268"/>
        <v>0</v>
      </c>
      <c r="F358" s="163">
        <f t="shared" si="269"/>
        <v>0</v>
      </c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238"/>
    </row>
    <row r="359" spans="1:55" ht="50.25" customHeight="1">
      <c r="A359" s="315"/>
      <c r="B359" s="345"/>
      <c r="C359" s="310"/>
      <c r="D359" s="172" t="s">
        <v>2</v>
      </c>
      <c r="E359" s="163">
        <f t="shared" si="268"/>
        <v>3005.1513</v>
      </c>
      <c r="F359" s="163">
        <f t="shared" si="269"/>
        <v>3005.1513</v>
      </c>
      <c r="G359" s="163">
        <f t="shared" ref="G359:G360" si="272">F359*100/E359</f>
        <v>100</v>
      </c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>
        <v>3005.1513</v>
      </c>
      <c r="AU359" s="163">
        <v>3005.1513</v>
      </c>
      <c r="AV359" s="163"/>
      <c r="AW359" s="163"/>
      <c r="AX359" s="163"/>
      <c r="AY359" s="163"/>
      <c r="AZ359" s="163"/>
      <c r="BA359" s="163"/>
      <c r="BB359" s="163"/>
      <c r="BC359" s="238"/>
    </row>
    <row r="360" spans="1:55" ht="22.5" customHeight="1">
      <c r="A360" s="315"/>
      <c r="B360" s="345"/>
      <c r="C360" s="310"/>
      <c r="D360" s="236" t="s">
        <v>268</v>
      </c>
      <c r="E360" s="163">
        <f>H360+K360+N360+Q360+T360+W360+Z360+AE360+AJ360+AO360+AT360+AY360</f>
        <v>363.70569999999998</v>
      </c>
      <c r="F360" s="163">
        <f t="shared" si="269"/>
        <v>363.70569999999998</v>
      </c>
      <c r="G360" s="163">
        <f t="shared" si="272"/>
        <v>100</v>
      </c>
      <c r="H360" s="163"/>
      <c r="I360" s="163"/>
      <c r="J360" s="163"/>
      <c r="K360" s="163">
        <v>11.8</v>
      </c>
      <c r="L360" s="163">
        <v>11.8</v>
      </c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>
        <v>18</v>
      </c>
      <c r="X360" s="163">
        <v>18</v>
      </c>
      <c r="Y360" s="163"/>
      <c r="Z360" s="163"/>
      <c r="AA360" s="163"/>
      <c r="AB360" s="163"/>
      <c r="AC360" s="163"/>
      <c r="AD360" s="163"/>
      <c r="AE360" s="163">
        <f>3368.857-11.8-18</f>
        <v>3339.0569999999998</v>
      </c>
      <c r="AF360" s="163">
        <f>3368.857-11.8-18</f>
        <v>3339.0569999999998</v>
      </c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>
        <v>-3005.1513</v>
      </c>
      <c r="AU360" s="163">
        <v>-3005.1513</v>
      </c>
      <c r="AV360" s="163"/>
      <c r="AW360" s="163"/>
      <c r="AX360" s="163"/>
      <c r="AY360" s="163"/>
      <c r="AZ360" s="163"/>
      <c r="BA360" s="163"/>
      <c r="BB360" s="163"/>
      <c r="BC360" s="238"/>
    </row>
    <row r="361" spans="1:55" ht="82.5" customHeight="1">
      <c r="A361" s="315"/>
      <c r="B361" s="345"/>
      <c r="C361" s="310"/>
      <c r="D361" s="236" t="s">
        <v>274</v>
      </c>
      <c r="E361" s="163">
        <f t="shared" ref="E361:E363" si="273">H361+K361+N361+Q361+T361+W361+Z361+AE361+AJ361+AO361+AT361+AY361</f>
        <v>0</v>
      </c>
      <c r="F361" s="163">
        <f t="shared" si="269"/>
        <v>0</v>
      </c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238"/>
    </row>
    <row r="362" spans="1:55" ht="22.5" customHeight="1">
      <c r="A362" s="315"/>
      <c r="B362" s="345"/>
      <c r="C362" s="310"/>
      <c r="D362" s="236" t="s">
        <v>269</v>
      </c>
      <c r="E362" s="163">
        <f t="shared" si="273"/>
        <v>0</v>
      </c>
      <c r="F362" s="163">
        <f t="shared" si="269"/>
        <v>0</v>
      </c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238"/>
    </row>
    <row r="363" spans="1:55" ht="31.2">
      <c r="A363" s="316"/>
      <c r="B363" s="346"/>
      <c r="C363" s="310"/>
      <c r="D363" s="238" t="s">
        <v>43</v>
      </c>
      <c r="E363" s="163">
        <f t="shared" si="273"/>
        <v>0</v>
      </c>
      <c r="F363" s="163">
        <f t="shared" si="269"/>
        <v>0</v>
      </c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238"/>
    </row>
    <row r="364" spans="1:55" ht="22.5" customHeight="1">
      <c r="A364" s="314" t="s">
        <v>433</v>
      </c>
      <c r="B364" s="344" t="s">
        <v>534</v>
      </c>
      <c r="C364" s="310" t="s">
        <v>293</v>
      </c>
      <c r="D364" s="150" t="s">
        <v>41</v>
      </c>
      <c r="E364" s="163">
        <f t="shared" ref="E364:E366" si="274">H364+K364+N364+Q364+T364+W364+Z364+AE364+AJ364+AO364+AT364+AY364</f>
        <v>4127.02891</v>
      </c>
      <c r="F364" s="163">
        <f t="shared" ref="F364:F370" si="275">I364+L364+O364+R364+U364+X364+AA364+AF364+AK364+AP364+AU364+AZ364</f>
        <v>4127.02891</v>
      </c>
      <c r="G364" s="163">
        <f t="shared" ref="G364:G367" si="276">F364*100/E364</f>
        <v>100</v>
      </c>
      <c r="H364" s="163">
        <f>H365+H366+H367</f>
        <v>0</v>
      </c>
      <c r="I364" s="163">
        <f t="shared" ref="I364:BA364" si="277">I365+I366+I367</f>
        <v>0</v>
      </c>
      <c r="J364" s="163">
        <f t="shared" si="277"/>
        <v>0</v>
      </c>
      <c r="K364" s="163">
        <f t="shared" si="277"/>
        <v>11.8</v>
      </c>
      <c r="L364" s="163">
        <f t="shared" si="277"/>
        <v>11.8</v>
      </c>
      <c r="M364" s="163">
        <f t="shared" si="277"/>
        <v>0</v>
      </c>
      <c r="N364" s="163">
        <f t="shared" si="277"/>
        <v>0</v>
      </c>
      <c r="O364" s="163">
        <f t="shared" si="277"/>
        <v>0</v>
      </c>
      <c r="P364" s="163">
        <f t="shared" si="277"/>
        <v>0</v>
      </c>
      <c r="Q364" s="163">
        <f t="shared" si="277"/>
        <v>0</v>
      </c>
      <c r="R364" s="163">
        <f t="shared" si="277"/>
        <v>0</v>
      </c>
      <c r="S364" s="163">
        <f t="shared" si="277"/>
        <v>0</v>
      </c>
      <c r="T364" s="163">
        <f t="shared" si="277"/>
        <v>0</v>
      </c>
      <c r="U364" s="163">
        <f t="shared" si="277"/>
        <v>0</v>
      </c>
      <c r="V364" s="163">
        <f t="shared" si="277"/>
        <v>0</v>
      </c>
      <c r="W364" s="163">
        <f t="shared" si="277"/>
        <v>18</v>
      </c>
      <c r="X364" s="163">
        <f t="shared" si="277"/>
        <v>18</v>
      </c>
      <c r="Y364" s="163">
        <f t="shared" si="277"/>
        <v>0</v>
      </c>
      <c r="Z364" s="163">
        <f t="shared" si="277"/>
        <v>0</v>
      </c>
      <c r="AA364" s="163">
        <f t="shared" si="277"/>
        <v>0</v>
      </c>
      <c r="AB364" s="163">
        <f t="shared" si="277"/>
        <v>0</v>
      </c>
      <c r="AC364" s="163">
        <f t="shared" si="277"/>
        <v>0</v>
      </c>
      <c r="AD364" s="163">
        <f t="shared" si="277"/>
        <v>0</v>
      </c>
      <c r="AE364" s="163">
        <f t="shared" si="277"/>
        <v>0</v>
      </c>
      <c r="AF364" s="163">
        <f t="shared" si="277"/>
        <v>0</v>
      </c>
      <c r="AG364" s="163">
        <f t="shared" si="277"/>
        <v>0</v>
      </c>
      <c r="AH364" s="163">
        <f t="shared" si="277"/>
        <v>0</v>
      </c>
      <c r="AI364" s="163">
        <f t="shared" si="277"/>
        <v>0</v>
      </c>
      <c r="AJ364" s="163">
        <f t="shared" si="277"/>
        <v>4097.2289099999998</v>
      </c>
      <c r="AK364" s="163">
        <f t="shared" si="277"/>
        <v>4097.2289099999998</v>
      </c>
      <c r="AL364" s="163">
        <f t="shared" si="277"/>
        <v>0</v>
      </c>
      <c r="AM364" s="163">
        <f t="shared" si="277"/>
        <v>0</v>
      </c>
      <c r="AN364" s="163">
        <f t="shared" si="277"/>
        <v>0</v>
      </c>
      <c r="AO364" s="163">
        <f t="shared" si="277"/>
        <v>0</v>
      </c>
      <c r="AP364" s="163">
        <f t="shared" si="277"/>
        <v>0</v>
      </c>
      <c r="AQ364" s="163">
        <f t="shared" si="277"/>
        <v>0</v>
      </c>
      <c r="AR364" s="163">
        <f t="shared" si="277"/>
        <v>0</v>
      </c>
      <c r="AS364" s="163">
        <f t="shared" si="277"/>
        <v>0</v>
      </c>
      <c r="AT364" s="163">
        <f t="shared" si="277"/>
        <v>0</v>
      </c>
      <c r="AU364" s="163">
        <f t="shared" si="277"/>
        <v>0</v>
      </c>
      <c r="AV364" s="163">
        <f t="shared" si="277"/>
        <v>0</v>
      </c>
      <c r="AW364" s="163">
        <f t="shared" si="277"/>
        <v>0</v>
      </c>
      <c r="AX364" s="163">
        <f t="shared" si="277"/>
        <v>0</v>
      </c>
      <c r="AY364" s="163">
        <f t="shared" si="277"/>
        <v>0</v>
      </c>
      <c r="AZ364" s="163">
        <f t="shared" si="277"/>
        <v>0</v>
      </c>
      <c r="BA364" s="163">
        <f t="shared" si="277"/>
        <v>0</v>
      </c>
      <c r="BB364" s="163"/>
      <c r="BC364" s="238"/>
    </row>
    <row r="365" spans="1:55" ht="32.25" customHeight="1">
      <c r="A365" s="315"/>
      <c r="B365" s="345"/>
      <c r="C365" s="310"/>
      <c r="D365" s="148" t="s">
        <v>37</v>
      </c>
      <c r="E365" s="163">
        <f t="shared" si="274"/>
        <v>0</v>
      </c>
      <c r="F365" s="163">
        <f t="shared" si="275"/>
        <v>0</v>
      </c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238"/>
    </row>
    <row r="366" spans="1:55" ht="50.25" customHeight="1">
      <c r="A366" s="315"/>
      <c r="B366" s="345"/>
      <c r="C366" s="310"/>
      <c r="D366" s="172" t="s">
        <v>2</v>
      </c>
      <c r="E366" s="163">
        <f t="shared" si="274"/>
        <v>0</v>
      </c>
      <c r="F366" s="163">
        <f t="shared" si="275"/>
        <v>0</v>
      </c>
      <c r="G366" s="163" t="e">
        <f t="shared" si="276"/>
        <v>#DIV/0!</v>
      </c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238"/>
    </row>
    <row r="367" spans="1:55" ht="22.5" customHeight="1">
      <c r="A367" s="315"/>
      <c r="B367" s="345"/>
      <c r="C367" s="310"/>
      <c r="D367" s="236" t="s">
        <v>268</v>
      </c>
      <c r="E367" s="163">
        <f>H367+K367+N367+Q367+T367+W367+Z367+AE367+AJ367+AO367+AT367+AY367</f>
        <v>4127.02891</v>
      </c>
      <c r="F367" s="163">
        <f t="shared" si="275"/>
        <v>4127.02891</v>
      </c>
      <c r="G367" s="163">
        <f t="shared" si="276"/>
        <v>100</v>
      </c>
      <c r="H367" s="163"/>
      <c r="I367" s="163"/>
      <c r="J367" s="163"/>
      <c r="K367" s="163">
        <v>11.8</v>
      </c>
      <c r="L367" s="163">
        <v>11.8</v>
      </c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>
        <v>18</v>
      </c>
      <c r="X367" s="163">
        <v>18</v>
      </c>
      <c r="Y367" s="163"/>
      <c r="Z367" s="163"/>
      <c r="AA367" s="163"/>
      <c r="AB367" s="163"/>
      <c r="AC367" s="163"/>
      <c r="AD367" s="163"/>
      <c r="AE367" s="163"/>
      <c r="AF367" s="163"/>
      <c r="AG367" s="163"/>
      <c r="AH367" s="163"/>
      <c r="AI367" s="163"/>
      <c r="AJ367" s="163">
        <v>4097.2289099999998</v>
      </c>
      <c r="AK367" s="163">
        <v>4097.2289099999998</v>
      </c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  <c r="AX367" s="163"/>
      <c r="AY367" s="163"/>
      <c r="AZ367" s="163"/>
      <c r="BA367" s="163"/>
      <c r="BB367" s="163"/>
      <c r="BC367" s="238"/>
    </row>
    <row r="368" spans="1:55" ht="82.5" customHeight="1">
      <c r="A368" s="315"/>
      <c r="B368" s="345"/>
      <c r="C368" s="310"/>
      <c r="D368" s="236" t="s">
        <v>274</v>
      </c>
      <c r="E368" s="163">
        <f t="shared" ref="E368:E370" si="278">H368+K368+N368+Q368+T368+W368+Z368+AE368+AJ368+AO368+AT368+AY368</f>
        <v>0</v>
      </c>
      <c r="F368" s="163">
        <f t="shared" si="275"/>
        <v>0</v>
      </c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238"/>
    </row>
    <row r="369" spans="1:55" ht="22.5" customHeight="1">
      <c r="A369" s="315"/>
      <c r="B369" s="345"/>
      <c r="C369" s="310"/>
      <c r="D369" s="236" t="s">
        <v>269</v>
      </c>
      <c r="E369" s="163">
        <f t="shared" si="278"/>
        <v>0</v>
      </c>
      <c r="F369" s="163">
        <f t="shared" si="275"/>
        <v>0</v>
      </c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238"/>
    </row>
    <row r="370" spans="1:55" ht="31.2">
      <c r="A370" s="316"/>
      <c r="B370" s="346"/>
      <c r="C370" s="310"/>
      <c r="D370" s="238" t="s">
        <v>43</v>
      </c>
      <c r="E370" s="163">
        <f t="shared" si="278"/>
        <v>0</v>
      </c>
      <c r="F370" s="163">
        <f t="shared" si="275"/>
        <v>0</v>
      </c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238"/>
    </row>
    <row r="371" spans="1:55" ht="22.5" customHeight="1">
      <c r="A371" s="314" t="s">
        <v>434</v>
      </c>
      <c r="B371" s="344" t="s">
        <v>535</v>
      </c>
      <c r="C371" s="310" t="s">
        <v>293</v>
      </c>
      <c r="D371" s="150" t="s">
        <v>41</v>
      </c>
      <c r="E371" s="163">
        <f t="shared" ref="E371:E373" si="279">H371+K371+N371+Q371+T371+W371+Z371+AE371+AJ371+AO371+AT371+AY371</f>
        <v>1562.1799999999998</v>
      </c>
      <c r="F371" s="163">
        <f t="shared" ref="F371:F377" si="280">I371+L371+O371+R371+U371+X371+AA371+AF371+AK371+AP371+AU371+AZ371</f>
        <v>1562.1799999999998</v>
      </c>
      <c r="G371" s="163">
        <f t="shared" ref="G371:G434" si="281">F371*100/E371</f>
        <v>99.999999999999986</v>
      </c>
      <c r="H371" s="163">
        <f>H372+H373+H374+H376+H377</f>
        <v>0</v>
      </c>
      <c r="I371" s="163">
        <f t="shared" ref="I371:BA371" si="282">I372+I373+I374+I376+I377</f>
        <v>0</v>
      </c>
      <c r="J371" s="163">
        <f t="shared" si="282"/>
        <v>0</v>
      </c>
      <c r="K371" s="163">
        <f t="shared" si="282"/>
        <v>11.8</v>
      </c>
      <c r="L371" s="163">
        <f t="shared" si="282"/>
        <v>11.8</v>
      </c>
      <c r="M371" s="163">
        <f t="shared" si="282"/>
        <v>0</v>
      </c>
      <c r="N371" s="163">
        <f t="shared" si="282"/>
        <v>0</v>
      </c>
      <c r="O371" s="163">
        <f t="shared" si="282"/>
        <v>0</v>
      </c>
      <c r="P371" s="163">
        <f t="shared" si="282"/>
        <v>0</v>
      </c>
      <c r="Q371" s="163">
        <f t="shared" si="282"/>
        <v>0</v>
      </c>
      <c r="R371" s="163">
        <f t="shared" si="282"/>
        <v>0</v>
      </c>
      <c r="S371" s="163">
        <f t="shared" si="282"/>
        <v>0</v>
      </c>
      <c r="T371" s="163">
        <f t="shared" si="282"/>
        <v>0</v>
      </c>
      <c r="U371" s="163">
        <f t="shared" si="282"/>
        <v>0</v>
      </c>
      <c r="V371" s="163">
        <f t="shared" si="282"/>
        <v>0</v>
      </c>
      <c r="W371" s="163">
        <f t="shared" si="282"/>
        <v>18</v>
      </c>
      <c r="X371" s="163">
        <f t="shared" si="282"/>
        <v>18</v>
      </c>
      <c r="Y371" s="163">
        <f t="shared" si="282"/>
        <v>0</v>
      </c>
      <c r="Z371" s="163">
        <f t="shared" si="282"/>
        <v>0</v>
      </c>
      <c r="AA371" s="163">
        <f t="shared" si="282"/>
        <v>0</v>
      </c>
      <c r="AB371" s="163">
        <f t="shared" si="282"/>
        <v>0</v>
      </c>
      <c r="AC371" s="163">
        <f t="shared" si="282"/>
        <v>0</v>
      </c>
      <c r="AD371" s="163">
        <f t="shared" si="282"/>
        <v>0</v>
      </c>
      <c r="AE371" s="163">
        <f t="shared" si="282"/>
        <v>1030.44661</v>
      </c>
      <c r="AF371" s="163">
        <f t="shared" si="282"/>
        <v>1030.44661</v>
      </c>
      <c r="AG371" s="163">
        <f t="shared" si="282"/>
        <v>0</v>
      </c>
      <c r="AH371" s="163">
        <f t="shared" si="282"/>
        <v>0</v>
      </c>
      <c r="AI371" s="163">
        <f t="shared" si="282"/>
        <v>0</v>
      </c>
      <c r="AJ371" s="163">
        <f t="shared" si="282"/>
        <v>501.93338999999997</v>
      </c>
      <c r="AK371" s="163">
        <f t="shared" si="282"/>
        <v>501.93338999999997</v>
      </c>
      <c r="AL371" s="163">
        <f t="shared" si="282"/>
        <v>0</v>
      </c>
      <c r="AM371" s="163">
        <f t="shared" si="282"/>
        <v>0</v>
      </c>
      <c r="AN371" s="163">
        <f t="shared" si="282"/>
        <v>0</v>
      </c>
      <c r="AO371" s="163">
        <f t="shared" si="282"/>
        <v>0</v>
      </c>
      <c r="AP371" s="163">
        <f t="shared" si="282"/>
        <v>0</v>
      </c>
      <c r="AQ371" s="163">
        <f t="shared" si="282"/>
        <v>0</v>
      </c>
      <c r="AR371" s="163">
        <f t="shared" si="282"/>
        <v>0</v>
      </c>
      <c r="AS371" s="163">
        <f t="shared" si="282"/>
        <v>0</v>
      </c>
      <c r="AT371" s="163">
        <f t="shared" si="282"/>
        <v>0</v>
      </c>
      <c r="AU371" s="163">
        <f t="shared" si="282"/>
        <v>0</v>
      </c>
      <c r="AV371" s="163">
        <f t="shared" si="282"/>
        <v>0</v>
      </c>
      <c r="AW371" s="163">
        <f t="shared" si="282"/>
        <v>0</v>
      </c>
      <c r="AX371" s="163">
        <f t="shared" si="282"/>
        <v>0</v>
      </c>
      <c r="AY371" s="163">
        <f t="shared" si="282"/>
        <v>0</v>
      </c>
      <c r="AZ371" s="163">
        <f t="shared" si="282"/>
        <v>0</v>
      </c>
      <c r="BA371" s="163">
        <f t="shared" si="282"/>
        <v>0</v>
      </c>
      <c r="BB371" s="163"/>
      <c r="BC371" s="238"/>
    </row>
    <row r="372" spans="1:55" ht="32.25" customHeight="1">
      <c r="A372" s="315"/>
      <c r="B372" s="345"/>
      <c r="C372" s="310"/>
      <c r="D372" s="148" t="s">
        <v>37</v>
      </c>
      <c r="E372" s="163">
        <f t="shared" si="279"/>
        <v>0</v>
      </c>
      <c r="F372" s="163">
        <f t="shared" si="280"/>
        <v>0</v>
      </c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238"/>
    </row>
    <row r="373" spans="1:55" ht="50.25" customHeight="1">
      <c r="A373" s="315"/>
      <c r="B373" s="345"/>
      <c r="C373" s="310"/>
      <c r="D373" s="172" t="s">
        <v>2</v>
      </c>
      <c r="E373" s="163">
        <f t="shared" si="279"/>
        <v>0</v>
      </c>
      <c r="F373" s="163">
        <f t="shared" si="280"/>
        <v>0</v>
      </c>
      <c r="G373" s="163" t="e">
        <f t="shared" si="281"/>
        <v>#DIV/0!</v>
      </c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238"/>
    </row>
    <row r="374" spans="1:55" ht="22.5" customHeight="1">
      <c r="A374" s="315"/>
      <c r="B374" s="345"/>
      <c r="C374" s="310"/>
      <c r="D374" s="236" t="s">
        <v>268</v>
      </c>
      <c r="E374" s="163">
        <f>H374+K374+N374+Q374+T374+W374+Z374+AE374+AJ374+AO374+AT374+AY374</f>
        <v>1562.1799999999998</v>
      </c>
      <c r="F374" s="163">
        <f t="shared" si="280"/>
        <v>1562.1799999999998</v>
      </c>
      <c r="G374" s="163">
        <f t="shared" si="281"/>
        <v>99.999999999999986</v>
      </c>
      <c r="H374" s="163"/>
      <c r="I374" s="163"/>
      <c r="J374" s="163"/>
      <c r="K374" s="163">
        <v>11.8</v>
      </c>
      <c r="L374" s="163">
        <v>11.8</v>
      </c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>
        <v>18</v>
      </c>
      <c r="X374" s="163">
        <v>18</v>
      </c>
      <c r="Y374" s="163"/>
      <c r="Z374" s="163"/>
      <c r="AA374" s="163"/>
      <c r="AB374" s="163"/>
      <c r="AC374" s="163"/>
      <c r="AD374" s="163"/>
      <c r="AE374" s="163">
        <v>1030.44661</v>
      </c>
      <c r="AF374" s="163">
        <v>1030.44661</v>
      </c>
      <c r="AG374" s="163"/>
      <c r="AH374" s="163"/>
      <c r="AI374" s="163"/>
      <c r="AJ374" s="163">
        <v>501.93338999999997</v>
      </c>
      <c r="AK374" s="163">
        <v>501.93338999999997</v>
      </c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238"/>
    </row>
    <row r="375" spans="1:55" ht="82.5" customHeight="1">
      <c r="A375" s="315"/>
      <c r="B375" s="345"/>
      <c r="C375" s="310"/>
      <c r="D375" s="236" t="s">
        <v>274</v>
      </c>
      <c r="E375" s="163">
        <f t="shared" ref="E375:E377" si="283">H375+K375+N375+Q375+T375+W375+Z375+AE375+AJ375+AO375+AT375+AY375</f>
        <v>0</v>
      </c>
      <c r="F375" s="163">
        <f t="shared" si="280"/>
        <v>0</v>
      </c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  <c r="AX375" s="163"/>
      <c r="AY375" s="163"/>
      <c r="AZ375" s="163"/>
      <c r="BA375" s="163"/>
      <c r="BB375" s="163"/>
      <c r="BC375" s="238"/>
    </row>
    <row r="376" spans="1:55" ht="22.5" customHeight="1">
      <c r="A376" s="315"/>
      <c r="B376" s="345"/>
      <c r="C376" s="310"/>
      <c r="D376" s="236" t="s">
        <v>269</v>
      </c>
      <c r="E376" s="163">
        <f t="shared" si="283"/>
        <v>0</v>
      </c>
      <c r="F376" s="163">
        <f t="shared" si="280"/>
        <v>0</v>
      </c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238"/>
    </row>
    <row r="377" spans="1:55" ht="31.2">
      <c r="A377" s="316"/>
      <c r="B377" s="346"/>
      <c r="C377" s="310"/>
      <c r="D377" s="238" t="s">
        <v>43</v>
      </c>
      <c r="E377" s="163">
        <f t="shared" si="283"/>
        <v>0</v>
      </c>
      <c r="F377" s="163">
        <f t="shared" si="280"/>
        <v>0</v>
      </c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163"/>
      <c r="BB377" s="163"/>
      <c r="BC377" s="238"/>
    </row>
    <row r="378" spans="1:55" ht="22.5" customHeight="1">
      <c r="A378" s="314" t="s">
        <v>435</v>
      </c>
      <c r="B378" s="344" t="s">
        <v>536</v>
      </c>
      <c r="C378" s="310" t="s">
        <v>293</v>
      </c>
      <c r="D378" s="150" t="s">
        <v>41</v>
      </c>
      <c r="E378" s="163">
        <f t="shared" ref="E378:E380" si="284">H378+K378+N378+Q378+T378+W378+Z378+AE378+AJ378+AO378+AT378+AY378</f>
        <v>1302.28</v>
      </c>
      <c r="F378" s="163">
        <f t="shared" ref="F378:F384" si="285">I378+L378+O378+R378+U378+X378+AA378+AF378+AK378+AP378+AU378+AZ378</f>
        <v>1302.28</v>
      </c>
      <c r="G378" s="163">
        <f t="shared" si="281"/>
        <v>100</v>
      </c>
      <c r="H378" s="163">
        <f>H379+H380+H381+H383+H384</f>
        <v>0</v>
      </c>
      <c r="I378" s="163">
        <f t="shared" ref="I378:BA378" si="286">I379+I380+I381+I383+I384</f>
        <v>0</v>
      </c>
      <c r="J378" s="163">
        <f t="shared" si="286"/>
        <v>0</v>
      </c>
      <c r="K378" s="163">
        <f t="shared" si="286"/>
        <v>11.8</v>
      </c>
      <c r="L378" s="163">
        <f t="shared" si="286"/>
        <v>11.8</v>
      </c>
      <c r="M378" s="163">
        <f t="shared" si="286"/>
        <v>0</v>
      </c>
      <c r="N378" s="163">
        <f t="shared" si="286"/>
        <v>0</v>
      </c>
      <c r="O378" s="163">
        <f t="shared" si="286"/>
        <v>0</v>
      </c>
      <c r="P378" s="163">
        <f t="shared" si="286"/>
        <v>0</v>
      </c>
      <c r="Q378" s="163">
        <f t="shared" si="286"/>
        <v>0</v>
      </c>
      <c r="R378" s="163">
        <f t="shared" si="286"/>
        <v>0</v>
      </c>
      <c r="S378" s="163">
        <f t="shared" si="286"/>
        <v>0</v>
      </c>
      <c r="T378" s="163">
        <f t="shared" si="286"/>
        <v>0</v>
      </c>
      <c r="U378" s="163">
        <f t="shared" si="286"/>
        <v>0</v>
      </c>
      <c r="V378" s="163">
        <f t="shared" si="286"/>
        <v>0</v>
      </c>
      <c r="W378" s="163">
        <f t="shared" si="286"/>
        <v>18</v>
      </c>
      <c r="X378" s="163">
        <f t="shared" si="286"/>
        <v>18</v>
      </c>
      <c r="Y378" s="163">
        <f t="shared" si="286"/>
        <v>0</v>
      </c>
      <c r="Z378" s="163">
        <f t="shared" si="286"/>
        <v>0</v>
      </c>
      <c r="AA378" s="163">
        <f t="shared" si="286"/>
        <v>0</v>
      </c>
      <c r="AB378" s="163">
        <f t="shared" si="286"/>
        <v>0</v>
      </c>
      <c r="AC378" s="163">
        <f t="shared" si="286"/>
        <v>0</v>
      </c>
      <c r="AD378" s="163">
        <f t="shared" si="286"/>
        <v>0</v>
      </c>
      <c r="AE378" s="163">
        <f t="shared" si="286"/>
        <v>0</v>
      </c>
      <c r="AF378" s="163">
        <f t="shared" si="286"/>
        <v>0</v>
      </c>
      <c r="AG378" s="163">
        <f t="shared" si="286"/>
        <v>0</v>
      </c>
      <c r="AH378" s="163">
        <f t="shared" si="286"/>
        <v>0</v>
      </c>
      <c r="AI378" s="163">
        <f t="shared" si="286"/>
        <v>0</v>
      </c>
      <c r="AJ378" s="163">
        <f t="shared" si="286"/>
        <v>1272.48</v>
      </c>
      <c r="AK378" s="163">
        <f t="shared" si="286"/>
        <v>1272.48</v>
      </c>
      <c r="AL378" s="163">
        <f t="shared" si="286"/>
        <v>0</v>
      </c>
      <c r="AM378" s="163">
        <f t="shared" si="286"/>
        <v>0</v>
      </c>
      <c r="AN378" s="163">
        <f t="shared" si="286"/>
        <v>0</v>
      </c>
      <c r="AO378" s="163">
        <f t="shared" si="286"/>
        <v>0</v>
      </c>
      <c r="AP378" s="163">
        <f t="shared" si="286"/>
        <v>0</v>
      </c>
      <c r="AQ378" s="163">
        <f t="shared" si="286"/>
        <v>0</v>
      </c>
      <c r="AR378" s="163">
        <f t="shared" si="286"/>
        <v>0</v>
      </c>
      <c r="AS378" s="163">
        <f t="shared" si="286"/>
        <v>0</v>
      </c>
      <c r="AT378" s="163">
        <f t="shared" si="286"/>
        <v>0</v>
      </c>
      <c r="AU378" s="163">
        <f t="shared" si="286"/>
        <v>0</v>
      </c>
      <c r="AV378" s="163">
        <f t="shared" si="286"/>
        <v>0</v>
      </c>
      <c r="AW378" s="163">
        <f t="shared" si="286"/>
        <v>0</v>
      </c>
      <c r="AX378" s="163">
        <f t="shared" si="286"/>
        <v>0</v>
      </c>
      <c r="AY378" s="163">
        <f t="shared" si="286"/>
        <v>0</v>
      </c>
      <c r="AZ378" s="163">
        <f t="shared" si="286"/>
        <v>0</v>
      </c>
      <c r="BA378" s="163">
        <f t="shared" si="286"/>
        <v>0</v>
      </c>
      <c r="BB378" s="163"/>
      <c r="BC378" s="238"/>
    </row>
    <row r="379" spans="1:55" ht="32.25" customHeight="1">
      <c r="A379" s="315"/>
      <c r="B379" s="345"/>
      <c r="C379" s="310"/>
      <c r="D379" s="148" t="s">
        <v>37</v>
      </c>
      <c r="E379" s="163">
        <f t="shared" si="284"/>
        <v>0</v>
      </c>
      <c r="F379" s="163">
        <f t="shared" si="285"/>
        <v>0</v>
      </c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/>
      <c r="BB379" s="163"/>
      <c r="BC379" s="238"/>
    </row>
    <row r="380" spans="1:55" ht="50.25" customHeight="1">
      <c r="A380" s="315"/>
      <c r="B380" s="345"/>
      <c r="C380" s="310"/>
      <c r="D380" s="172" t="s">
        <v>2</v>
      </c>
      <c r="E380" s="163">
        <f t="shared" si="284"/>
        <v>0</v>
      </c>
      <c r="F380" s="163">
        <f t="shared" si="285"/>
        <v>0</v>
      </c>
      <c r="G380" s="163" t="e">
        <f t="shared" si="281"/>
        <v>#DIV/0!</v>
      </c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238"/>
    </row>
    <row r="381" spans="1:55" ht="22.5" customHeight="1">
      <c r="A381" s="315"/>
      <c r="B381" s="345"/>
      <c r="C381" s="310"/>
      <c r="D381" s="236" t="s">
        <v>268</v>
      </c>
      <c r="E381" s="163">
        <f>H381+K381+N381+Q381+T381+W381+Z381+AE381+AJ381+AO381+AT381+AY381</f>
        <v>1302.28</v>
      </c>
      <c r="F381" s="163">
        <f t="shared" si="285"/>
        <v>1302.28</v>
      </c>
      <c r="G381" s="163">
        <f t="shared" si="281"/>
        <v>100</v>
      </c>
      <c r="H381" s="163"/>
      <c r="I381" s="163"/>
      <c r="J381" s="163"/>
      <c r="K381" s="163">
        <v>11.8</v>
      </c>
      <c r="L381" s="163">
        <v>11.8</v>
      </c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>
        <v>18</v>
      </c>
      <c r="X381" s="163">
        <v>18</v>
      </c>
      <c r="Y381" s="163"/>
      <c r="Z381" s="163"/>
      <c r="AA381" s="163"/>
      <c r="AB381" s="163"/>
      <c r="AC381" s="163"/>
      <c r="AD381" s="163"/>
      <c r="AE381" s="163"/>
      <c r="AF381" s="163"/>
      <c r="AG381" s="163"/>
      <c r="AH381" s="163"/>
      <c r="AI381" s="163"/>
      <c r="AJ381" s="163">
        <f>1302.28-11.8-297.9456+279.9456</f>
        <v>1272.48</v>
      </c>
      <c r="AK381" s="163">
        <f>1302.28-11.8-297.9456+279.9456</f>
        <v>1272.48</v>
      </c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  <c r="AX381" s="163"/>
      <c r="AY381" s="163"/>
      <c r="AZ381" s="163"/>
      <c r="BA381" s="163"/>
      <c r="BB381" s="163"/>
      <c r="BC381" s="238"/>
    </row>
    <row r="382" spans="1:55" ht="82.5" customHeight="1">
      <c r="A382" s="315"/>
      <c r="B382" s="345"/>
      <c r="C382" s="310"/>
      <c r="D382" s="236" t="s">
        <v>274</v>
      </c>
      <c r="E382" s="163">
        <f t="shared" ref="E382:E384" si="287">H382+K382+N382+Q382+T382+W382+Z382+AE382+AJ382+AO382+AT382+AY382</f>
        <v>0</v>
      </c>
      <c r="F382" s="163">
        <f t="shared" si="285"/>
        <v>0</v>
      </c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238"/>
    </row>
    <row r="383" spans="1:55" ht="50.25" customHeight="1">
      <c r="A383" s="315"/>
      <c r="B383" s="345"/>
      <c r="C383" s="310"/>
      <c r="D383" s="236" t="s">
        <v>269</v>
      </c>
      <c r="E383" s="163">
        <f t="shared" si="287"/>
        <v>0</v>
      </c>
      <c r="F383" s="163">
        <f t="shared" si="285"/>
        <v>0</v>
      </c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  <c r="AX383" s="163"/>
      <c r="AY383" s="163"/>
      <c r="AZ383" s="163"/>
      <c r="BA383" s="163"/>
      <c r="BB383" s="163"/>
      <c r="BC383" s="238"/>
    </row>
    <row r="384" spans="1:55" ht="31.2">
      <c r="A384" s="316"/>
      <c r="B384" s="346"/>
      <c r="C384" s="310"/>
      <c r="D384" s="238" t="s">
        <v>43</v>
      </c>
      <c r="E384" s="163">
        <f t="shared" si="287"/>
        <v>0</v>
      </c>
      <c r="F384" s="163">
        <f t="shared" si="285"/>
        <v>0</v>
      </c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238"/>
    </row>
    <row r="385" spans="1:55" ht="22.5" customHeight="1">
      <c r="A385" s="314" t="s">
        <v>452</v>
      </c>
      <c r="B385" s="344" t="s">
        <v>537</v>
      </c>
      <c r="C385" s="310" t="s">
        <v>293</v>
      </c>
      <c r="D385" s="150" t="s">
        <v>41</v>
      </c>
      <c r="E385" s="163">
        <f t="shared" ref="E385:F385" si="288">H385+K385+N385+Q385+T385+W385+Z385+AE385+AJ385+AO385+AT385+AY385</f>
        <v>4885.7367199999999</v>
      </c>
      <c r="F385" s="163">
        <f t="shared" si="288"/>
        <v>4885.7367199999999</v>
      </c>
      <c r="G385" s="163">
        <f t="shared" si="281"/>
        <v>100</v>
      </c>
      <c r="H385" s="163">
        <f>H386+H387+H388+H390+H391</f>
        <v>0</v>
      </c>
      <c r="I385" s="163">
        <f t="shared" ref="I385:BA385" si="289">I386+I387+I388+I390+I391</f>
        <v>0</v>
      </c>
      <c r="J385" s="163">
        <f t="shared" si="289"/>
        <v>0</v>
      </c>
      <c r="K385" s="163">
        <f t="shared" si="289"/>
        <v>11.8</v>
      </c>
      <c r="L385" s="163">
        <f t="shared" si="289"/>
        <v>11.8</v>
      </c>
      <c r="M385" s="163">
        <f t="shared" si="289"/>
        <v>0</v>
      </c>
      <c r="N385" s="163">
        <f t="shared" si="289"/>
        <v>0</v>
      </c>
      <c r="O385" s="163">
        <f t="shared" si="289"/>
        <v>0</v>
      </c>
      <c r="P385" s="163">
        <f t="shared" si="289"/>
        <v>0</v>
      </c>
      <c r="Q385" s="163">
        <f t="shared" si="289"/>
        <v>0</v>
      </c>
      <c r="R385" s="163">
        <f t="shared" si="289"/>
        <v>0</v>
      </c>
      <c r="S385" s="163">
        <f t="shared" si="289"/>
        <v>0</v>
      </c>
      <c r="T385" s="163">
        <f t="shared" si="289"/>
        <v>0</v>
      </c>
      <c r="U385" s="163">
        <f t="shared" si="289"/>
        <v>0</v>
      </c>
      <c r="V385" s="163">
        <f t="shared" si="289"/>
        <v>0</v>
      </c>
      <c r="W385" s="163">
        <f t="shared" si="289"/>
        <v>18</v>
      </c>
      <c r="X385" s="163">
        <f t="shared" si="289"/>
        <v>18</v>
      </c>
      <c r="Y385" s="163">
        <f t="shared" si="289"/>
        <v>0</v>
      </c>
      <c r="Z385" s="163">
        <f t="shared" si="289"/>
        <v>0</v>
      </c>
      <c r="AA385" s="163">
        <f t="shared" si="289"/>
        <v>0</v>
      </c>
      <c r="AB385" s="163">
        <f t="shared" si="289"/>
        <v>0</v>
      </c>
      <c r="AC385" s="163">
        <f t="shared" si="289"/>
        <v>0</v>
      </c>
      <c r="AD385" s="163">
        <f t="shared" si="289"/>
        <v>0</v>
      </c>
      <c r="AE385" s="163">
        <f t="shared" si="289"/>
        <v>3843.297</v>
      </c>
      <c r="AF385" s="163">
        <f t="shared" si="289"/>
        <v>3843.297</v>
      </c>
      <c r="AG385" s="163">
        <f t="shared" si="289"/>
        <v>0</v>
      </c>
      <c r="AH385" s="163">
        <f t="shared" si="289"/>
        <v>0</v>
      </c>
      <c r="AI385" s="163">
        <f t="shared" si="289"/>
        <v>0</v>
      </c>
      <c r="AJ385" s="163">
        <f t="shared" si="289"/>
        <v>1012.63972</v>
      </c>
      <c r="AK385" s="163">
        <f t="shared" si="289"/>
        <v>1012.63972</v>
      </c>
      <c r="AL385" s="163">
        <f t="shared" si="289"/>
        <v>0</v>
      </c>
      <c r="AM385" s="163">
        <f t="shared" si="289"/>
        <v>0</v>
      </c>
      <c r="AN385" s="163">
        <f t="shared" si="289"/>
        <v>0</v>
      </c>
      <c r="AO385" s="163">
        <f t="shared" si="289"/>
        <v>0</v>
      </c>
      <c r="AP385" s="163">
        <f t="shared" si="289"/>
        <v>0</v>
      </c>
      <c r="AQ385" s="163">
        <f t="shared" si="289"/>
        <v>0</v>
      </c>
      <c r="AR385" s="163">
        <f t="shared" si="289"/>
        <v>0</v>
      </c>
      <c r="AS385" s="163">
        <f t="shared" si="289"/>
        <v>0</v>
      </c>
      <c r="AT385" s="163">
        <f t="shared" si="289"/>
        <v>0</v>
      </c>
      <c r="AU385" s="163">
        <f t="shared" si="289"/>
        <v>0</v>
      </c>
      <c r="AV385" s="163">
        <f t="shared" si="289"/>
        <v>0</v>
      </c>
      <c r="AW385" s="163">
        <f t="shared" si="289"/>
        <v>0</v>
      </c>
      <c r="AX385" s="163">
        <f t="shared" si="289"/>
        <v>0</v>
      </c>
      <c r="AY385" s="163">
        <f t="shared" si="289"/>
        <v>0</v>
      </c>
      <c r="AZ385" s="163">
        <f t="shared" si="289"/>
        <v>0</v>
      </c>
      <c r="BA385" s="163">
        <f t="shared" si="289"/>
        <v>0</v>
      </c>
      <c r="BB385" s="163"/>
      <c r="BC385" s="238"/>
    </row>
    <row r="386" spans="1:55" ht="32.25" customHeight="1">
      <c r="A386" s="315"/>
      <c r="B386" s="345"/>
      <c r="C386" s="310"/>
      <c r="D386" s="148" t="s">
        <v>37</v>
      </c>
      <c r="E386" s="163">
        <f t="shared" ref="E386:E388" si="290">H386+K386+N386+Q386+T386+W386+Z386+AE386+AJ386+AO386+AT386+AY386</f>
        <v>0</v>
      </c>
      <c r="F386" s="163">
        <f t="shared" ref="F386:F388" si="291">I386+L386+O386+R386+U386+X386+AA386+AF386+AK386+AP386+AU386+AZ386</f>
        <v>0</v>
      </c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238"/>
    </row>
    <row r="387" spans="1:55" ht="50.25" customHeight="1">
      <c r="A387" s="315"/>
      <c r="B387" s="345"/>
      <c r="C387" s="310"/>
      <c r="D387" s="172" t="s">
        <v>2</v>
      </c>
      <c r="E387" s="163">
        <f t="shared" si="290"/>
        <v>0</v>
      </c>
      <c r="F387" s="163">
        <f t="shared" si="291"/>
        <v>0</v>
      </c>
      <c r="G387" s="163" t="e">
        <f t="shared" si="281"/>
        <v>#DIV/0!</v>
      </c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238"/>
    </row>
    <row r="388" spans="1:55" ht="22.5" customHeight="1">
      <c r="A388" s="315"/>
      <c r="B388" s="345"/>
      <c r="C388" s="310"/>
      <c r="D388" s="236" t="s">
        <v>268</v>
      </c>
      <c r="E388" s="163">
        <f t="shared" si="290"/>
        <v>4885.7367199999999</v>
      </c>
      <c r="F388" s="163">
        <f t="shared" si="291"/>
        <v>4885.7367199999999</v>
      </c>
      <c r="G388" s="163">
        <f t="shared" si="281"/>
        <v>100</v>
      </c>
      <c r="H388" s="163"/>
      <c r="I388" s="163"/>
      <c r="J388" s="163"/>
      <c r="K388" s="163">
        <v>11.8</v>
      </c>
      <c r="L388" s="163">
        <v>11.8</v>
      </c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>
        <v>18</v>
      </c>
      <c r="X388" s="163">
        <v>18</v>
      </c>
      <c r="Y388" s="163"/>
      <c r="Z388" s="163"/>
      <c r="AA388" s="163"/>
      <c r="AB388" s="163"/>
      <c r="AC388" s="163"/>
      <c r="AD388" s="163"/>
      <c r="AE388" s="163">
        <v>3843.297</v>
      </c>
      <c r="AF388" s="163">
        <v>3843.297</v>
      </c>
      <c r="AG388" s="163"/>
      <c r="AH388" s="163"/>
      <c r="AI388" s="163"/>
      <c r="AJ388" s="163">
        <v>1012.63972</v>
      </c>
      <c r="AK388" s="163">
        <v>1012.63972</v>
      </c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238"/>
    </row>
    <row r="389" spans="1:55" ht="82.5" customHeight="1">
      <c r="A389" s="315"/>
      <c r="B389" s="345"/>
      <c r="C389" s="310"/>
      <c r="D389" s="236" t="s">
        <v>274</v>
      </c>
      <c r="E389" s="163">
        <f t="shared" ref="E389:E391" si="292">H389+K389+N389+Q389+T389+W389+Z389+AE389+AJ389+AO389+AT389+AY389</f>
        <v>0</v>
      </c>
      <c r="F389" s="163">
        <f t="shared" ref="F389:F391" si="293">I389+L389+O389+R389+U389+X389+AA389+AF389+AK389+AP389+AU389+AZ389</f>
        <v>0</v>
      </c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238"/>
    </row>
    <row r="390" spans="1:55" ht="22.5" customHeight="1">
      <c r="A390" s="315"/>
      <c r="B390" s="345"/>
      <c r="C390" s="310"/>
      <c r="D390" s="236" t="s">
        <v>269</v>
      </c>
      <c r="E390" s="163">
        <f t="shared" si="292"/>
        <v>0</v>
      </c>
      <c r="F390" s="163">
        <f t="shared" si="293"/>
        <v>0</v>
      </c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  <c r="AX390" s="163"/>
      <c r="AY390" s="163"/>
      <c r="AZ390" s="163"/>
      <c r="BA390" s="163"/>
      <c r="BB390" s="163"/>
      <c r="BC390" s="238"/>
    </row>
    <row r="391" spans="1:55" ht="31.2">
      <c r="A391" s="316"/>
      <c r="B391" s="346"/>
      <c r="C391" s="310"/>
      <c r="D391" s="238" t="s">
        <v>43</v>
      </c>
      <c r="E391" s="163">
        <f t="shared" si="292"/>
        <v>0</v>
      </c>
      <c r="F391" s="163">
        <f t="shared" si="293"/>
        <v>0</v>
      </c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238"/>
    </row>
    <row r="392" spans="1:55" ht="22.5" customHeight="1">
      <c r="A392" s="314" t="s">
        <v>453</v>
      </c>
      <c r="B392" s="344" t="s">
        <v>538</v>
      </c>
      <c r="C392" s="310" t="s">
        <v>293</v>
      </c>
      <c r="D392" s="150" t="s">
        <v>41</v>
      </c>
      <c r="E392" s="163">
        <f t="shared" ref="E392:E394" si="294">H392+K392+N392+Q392+T392+W392+Z392+AE392+AJ392+AO392+AT392+AY392</f>
        <v>3813.4619999999995</v>
      </c>
      <c r="F392" s="163">
        <f t="shared" ref="F392:F398" si="295">I392+L392+O392+R392+U392+X392+AA392+AF392+AK392+AP392+AU392+AZ392</f>
        <v>2589.1619999999994</v>
      </c>
      <c r="G392" s="163">
        <f t="shared" si="281"/>
        <v>67.895314021747154</v>
      </c>
      <c r="H392" s="163">
        <f>H393+H394+H395+H397+H398</f>
        <v>0</v>
      </c>
      <c r="I392" s="163">
        <f t="shared" ref="I392:BA392" si="296">I393+I394+I395+I397+I398</f>
        <v>0</v>
      </c>
      <c r="J392" s="163">
        <f t="shared" si="296"/>
        <v>0</v>
      </c>
      <c r="K392" s="163">
        <f t="shared" si="296"/>
        <v>11.8</v>
      </c>
      <c r="L392" s="163">
        <f t="shared" si="296"/>
        <v>11.8</v>
      </c>
      <c r="M392" s="163">
        <f t="shared" si="296"/>
        <v>0</v>
      </c>
      <c r="N392" s="163">
        <f t="shared" si="296"/>
        <v>0</v>
      </c>
      <c r="O392" s="163">
        <f t="shared" si="296"/>
        <v>0</v>
      </c>
      <c r="P392" s="163">
        <f t="shared" si="296"/>
        <v>0</v>
      </c>
      <c r="Q392" s="163">
        <f t="shared" si="296"/>
        <v>0</v>
      </c>
      <c r="R392" s="163">
        <f t="shared" si="296"/>
        <v>0</v>
      </c>
      <c r="S392" s="163">
        <f t="shared" si="296"/>
        <v>0</v>
      </c>
      <c r="T392" s="163">
        <f t="shared" si="296"/>
        <v>0</v>
      </c>
      <c r="U392" s="163">
        <f t="shared" si="296"/>
        <v>0</v>
      </c>
      <c r="V392" s="163">
        <f t="shared" si="296"/>
        <v>0</v>
      </c>
      <c r="W392" s="163">
        <f t="shared" si="296"/>
        <v>18</v>
      </c>
      <c r="X392" s="163">
        <f t="shared" si="296"/>
        <v>18</v>
      </c>
      <c r="Y392" s="163">
        <f t="shared" si="296"/>
        <v>0</v>
      </c>
      <c r="Z392" s="163">
        <f t="shared" si="296"/>
        <v>0</v>
      </c>
      <c r="AA392" s="163">
        <f t="shared" si="296"/>
        <v>0</v>
      </c>
      <c r="AB392" s="163">
        <f t="shared" si="296"/>
        <v>0</v>
      </c>
      <c r="AC392" s="163">
        <f t="shared" si="296"/>
        <v>0</v>
      </c>
      <c r="AD392" s="163">
        <f t="shared" si="296"/>
        <v>0</v>
      </c>
      <c r="AE392" s="163">
        <f t="shared" si="296"/>
        <v>1854.11365</v>
      </c>
      <c r="AF392" s="163">
        <f t="shared" si="296"/>
        <v>1854.11365</v>
      </c>
      <c r="AG392" s="163">
        <f t="shared" si="296"/>
        <v>0</v>
      </c>
      <c r="AH392" s="163">
        <f t="shared" si="296"/>
        <v>0</v>
      </c>
      <c r="AI392" s="163">
        <f t="shared" si="296"/>
        <v>0</v>
      </c>
      <c r="AJ392" s="163">
        <f t="shared" si="296"/>
        <v>705.24834999999916</v>
      </c>
      <c r="AK392" s="163">
        <f t="shared" si="296"/>
        <v>705.24834999999916</v>
      </c>
      <c r="AL392" s="163">
        <f t="shared" si="296"/>
        <v>0</v>
      </c>
      <c r="AM392" s="163">
        <f t="shared" si="296"/>
        <v>0</v>
      </c>
      <c r="AN392" s="163">
        <f t="shared" si="296"/>
        <v>0</v>
      </c>
      <c r="AO392" s="163">
        <f t="shared" si="296"/>
        <v>0</v>
      </c>
      <c r="AP392" s="163">
        <f t="shared" si="296"/>
        <v>0</v>
      </c>
      <c r="AQ392" s="163">
        <f t="shared" si="296"/>
        <v>0</v>
      </c>
      <c r="AR392" s="163">
        <f t="shared" si="296"/>
        <v>0</v>
      </c>
      <c r="AS392" s="163">
        <f t="shared" si="296"/>
        <v>0</v>
      </c>
      <c r="AT392" s="163">
        <f t="shared" si="296"/>
        <v>0</v>
      </c>
      <c r="AU392" s="163">
        <f t="shared" si="296"/>
        <v>0</v>
      </c>
      <c r="AV392" s="163">
        <f t="shared" si="296"/>
        <v>0</v>
      </c>
      <c r="AW392" s="163">
        <f t="shared" si="296"/>
        <v>0</v>
      </c>
      <c r="AX392" s="163">
        <f t="shared" si="296"/>
        <v>0</v>
      </c>
      <c r="AY392" s="163">
        <f t="shared" si="296"/>
        <v>1224.3</v>
      </c>
      <c r="AZ392" s="163">
        <f t="shared" si="296"/>
        <v>0</v>
      </c>
      <c r="BA392" s="163">
        <f t="shared" si="296"/>
        <v>0</v>
      </c>
      <c r="BB392" s="163"/>
      <c r="BC392" s="238"/>
    </row>
    <row r="393" spans="1:55" ht="32.25" customHeight="1">
      <c r="A393" s="315"/>
      <c r="B393" s="345"/>
      <c r="C393" s="310"/>
      <c r="D393" s="148" t="s">
        <v>37</v>
      </c>
      <c r="E393" s="163">
        <f t="shared" si="294"/>
        <v>0</v>
      </c>
      <c r="F393" s="163">
        <f t="shared" si="295"/>
        <v>0</v>
      </c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/>
      <c r="BB393" s="163"/>
      <c r="BC393" s="238"/>
    </row>
    <row r="394" spans="1:55" ht="50.25" customHeight="1">
      <c r="A394" s="315"/>
      <c r="B394" s="345"/>
      <c r="C394" s="310"/>
      <c r="D394" s="172" t="s">
        <v>2</v>
      </c>
      <c r="E394" s="163">
        <f t="shared" si="294"/>
        <v>1224.3</v>
      </c>
      <c r="F394" s="163">
        <f t="shared" si="295"/>
        <v>0</v>
      </c>
      <c r="G394" s="163">
        <f t="shared" si="281"/>
        <v>0</v>
      </c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  <c r="AX394" s="163"/>
      <c r="AY394" s="163">
        <v>1224.3</v>
      </c>
      <c r="AZ394" s="163"/>
      <c r="BA394" s="163"/>
      <c r="BB394" s="163"/>
      <c r="BC394" s="238"/>
    </row>
    <row r="395" spans="1:55" ht="22.5" customHeight="1">
      <c r="A395" s="315"/>
      <c r="B395" s="345"/>
      <c r="C395" s="310"/>
      <c r="D395" s="236" t="s">
        <v>268</v>
      </c>
      <c r="E395" s="163">
        <f>H395+K395+N395+Q395+T395+W395+Z395+AE395+AJ395+AO395+AT395+AY395</f>
        <v>2589.1619999999994</v>
      </c>
      <c r="F395" s="163">
        <f t="shared" si="295"/>
        <v>2589.1619999999994</v>
      </c>
      <c r="G395" s="163">
        <f t="shared" si="281"/>
        <v>100</v>
      </c>
      <c r="H395" s="163"/>
      <c r="I395" s="163"/>
      <c r="J395" s="163"/>
      <c r="K395" s="163">
        <v>11.8</v>
      </c>
      <c r="L395" s="163">
        <v>11.8</v>
      </c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>
        <v>18</v>
      </c>
      <c r="X395" s="163">
        <v>18</v>
      </c>
      <c r="Y395" s="163"/>
      <c r="Z395" s="163"/>
      <c r="AA395" s="163"/>
      <c r="AB395" s="163"/>
      <c r="AC395" s="163"/>
      <c r="AD395" s="163"/>
      <c r="AE395" s="163">
        <v>1854.11365</v>
      </c>
      <c r="AF395" s="163">
        <v>1854.11365</v>
      </c>
      <c r="AG395" s="163"/>
      <c r="AH395" s="163"/>
      <c r="AI395" s="163"/>
      <c r="AJ395" s="163">
        <f>2629.162-11.8-550.914+492.914-1854.11365</f>
        <v>705.24834999999916</v>
      </c>
      <c r="AK395" s="163">
        <f>2629.162-11.8-550.914+492.914-1854.11365</f>
        <v>705.24834999999916</v>
      </c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238"/>
    </row>
    <row r="396" spans="1:55" ht="82.5" customHeight="1">
      <c r="A396" s="315"/>
      <c r="B396" s="345"/>
      <c r="C396" s="310"/>
      <c r="D396" s="236" t="s">
        <v>274</v>
      </c>
      <c r="E396" s="163">
        <f t="shared" ref="E396:E398" si="297">H396+K396+N396+Q396+T396+W396+Z396+AE396+AJ396+AO396+AT396+AY396</f>
        <v>0</v>
      </c>
      <c r="F396" s="163">
        <f t="shared" si="295"/>
        <v>0</v>
      </c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238"/>
    </row>
    <row r="397" spans="1:55" ht="22.5" customHeight="1">
      <c r="A397" s="315"/>
      <c r="B397" s="345"/>
      <c r="C397" s="310"/>
      <c r="D397" s="236" t="s">
        <v>269</v>
      </c>
      <c r="E397" s="163">
        <f t="shared" si="297"/>
        <v>0</v>
      </c>
      <c r="F397" s="163">
        <f t="shared" si="295"/>
        <v>0</v>
      </c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  <c r="AX397" s="163"/>
      <c r="AY397" s="163"/>
      <c r="AZ397" s="163"/>
      <c r="BA397" s="163"/>
      <c r="BB397" s="163"/>
      <c r="BC397" s="238"/>
    </row>
    <row r="398" spans="1:55" ht="31.2">
      <c r="A398" s="316"/>
      <c r="B398" s="346"/>
      <c r="C398" s="310"/>
      <c r="D398" s="238" t="s">
        <v>43</v>
      </c>
      <c r="E398" s="163">
        <f t="shared" si="297"/>
        <v>0</v>
      </c>
      <c r="F398" s="163">
        <f t="shared" si="295"/>
        <v>0</v>
      </c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  <c r="AX398" s="163"/>
      <c r="AY398" s="163"/>
      <c r="AZ398" s="163"/>
      <c r="BA398" s="163"/>
      <c r="BB398" s="163"/>
      <c r="BC398" s="238"/>
    </row>
    <row r="399" spans="1:55" ht="22.5" customHeight="1">
      <c r="A399" s="314" t="s">
        <v>456</v>
      </c>
      <c r="B399" s="344" t="s">
        <v>539</v>
      </c>
      <c r="C399" s="310" t="s">
        <v>293</v>
      </c>
      <c r="D399" s="150" t="s">
        <v>41</v>
      </c>
      <c r="E399" s="163">
        <f t="shared" ref="E399:E401" si="298">H399+K399+N399+Q399+T399+W399+Z399+AE399+AJ399+AO399+AT399+AY399</f>
        <v>2760</v>
      </c>
      <c r="F399" s="163">
        <f t="shared" ref="F399:F405" si="299">I399+L399+O399+R399+U399+X399+AA399+AF399+AK399+AP399+AU399+AZ399</f>
        <v>2760</v>
      </c>
      <c r="G399" s="163">
        <f t="shared" si="281"/>
        <v>100</v>
      </c>
      <c r="H399" s="163">
        <f>H400+H401+H402+H404+H405</f>
        <v>0</v>
      </c>
      <c r="I399" s="163">
        <f t="shared" ref="I399:BA399" si="300">I400+I401+I402+I404+I405</f>
        <v>0</v>
      </c>
      <c r="J399" s="163">
        <f t="shared" si="300"/>
        <v>0</v>
      </c>
      <c r="K399" s="163">
        <f t="shared" si="300"/>
        <v>0</v>
      </c>
      <c r="L399" s="163">
        <f t="shared" si="300"/>
        <v>0</v>
      </c>
      <c r="M399" s="163">
        <f t="shared" si="300"/>
        <v>0</v>
      </c>
      <c r="N399" s="163">
        <f t="shared" si="300"/>
        <v>0</v>
      </c>
      <c r="O399" s="163">
        <f t="shared" si="300"/>
        <v>0</v>
      </c>
      <c r="P399" s="163">
        <f t="shared" si="300"/>
        <v>0</v>
      </c>
      <c r="Q399" s="163">
        <f t="shared" si="300"/>
        <v>0</v>
      </c>
      <c r="R399" s="163">
        <f t="shared" si="300"/>
        <v>0</v>
      </c>
      <c r="S399" s="163">
        <f t="shared" si="300"/>
        <v>0</v>
      </c>
      <c r="T399" s="163">
        <f t="shared" si="300"/>
        <v>0</v>
      </c>
      <c r="U399" s="163">
        <f t="shared" si="300"/>
        <v>0</v>
      </c>
      <c r="V399" s="163">
        <f t="shared" si="300"/>
        <v>0</v>
      </c>
      <c r="W399" s="163">
        <f t="shared" si="300"/>
        <v>0</v>
      </c>
      <c r="X399" s="163">
        <f t="shared" si="300"/>
        <v>0</v>
      </c>
      <c r="Y399" s="163">
        <f t="shared" si="300"/>
        <v>0</v>
      </c>
      <c r="Z399" s="163">
        <f t="shared" si="300"/>
        <v>0</v>
      </c>
      <c r="AA399" s="163">
        <f t="shared" si="300"/>
        <v>0</v>
      </c>
      <c r="AB399" s="163">
        <f t="shared" si="300"/>
        <v>0</v>
      </c>
      <c r="AC399" s="163">
        <f t="shared" si="300"/>
        <v>0</v>
      </c>
      <c r="AD399" s="163">
        <f t="shared" si="300"/>
        <v>0</v>
      </c>
      <c r="AE399" s="163">
        <f t="shared" si="300"/>
        <v>2440.3320399999998</v>
      </c>
      <c r="AF399" s="163">
        <f t="shared" si="300"/>
        <v>2440.3320399999998</v>
      </c>
      <c r="AG399" s="163">
        <f t="shared" si="300"/>
        <v>0</v>
      </c>
      <c r="AH399" s="163">
        <f t="shared" si="300"/>
        <v>0</v>
      </c>
      <c r="AI399" s="163">
        <f t="shared" si="300"/>
        <v>0</v>
      </c>
      <c r="AJ399" s="163">
        <f t="shared" si="300"/>
        <v>0</v>
      </c>
      <c r="AK399" s="163">
        <f t="shared" si="300"/>
        <v>0</v>
      </c>
      <c r="AL399" s="163">
        <f t="shared" si="300"/>
        <v>0</v>
      </c>
      <c r="AM399" s="163">
        <f t="shared" si="300"/>
        <v>0</v>
      </c>
      <c r="AN399" s="163">
        <f t="shared" si="300"/>
        <v>0</v>
      </c>
      <c r="AO399" s="163">
        <f t="shared" si="300"/>
        <v>0</v>
      </c>
      <c r="AP399" s="163">
        <f t="shared" si="300"/>
        <v>0</v>
      </c>
      <c r="AQ399" s="163">
        <f t="shared" si="300"/>
        <v>0</v>
      </c>
      <c r="AR399" s="163">
        <f t="shared" si="300"/>
        <v>0</v>
      </c>
      <c r="AS399" s="163">
        <f t="shared" si="300"/>
        <v>0</v>
      </c>
      <c r="AT399" s="163">
        <f t="shared" si="300"/>
        <v>319.66796000000022</v>
      </c>
      <c r="AU399" s="163">
        <f t="shared" si="300"/>
        <v>319.66796000000022</v>
      </c>
      <c r="AV399" s="163">
        <f t="shared" si="300"/>
        <v>0</v>
      </c>
      <c r="AW399" s="163">
        <f t="shared" si="300"/>
        <v>0</v>
      </c>
      <c r="AX399" s="163">
        <f t="shared" si="300"/>
        <v>0</v>
      </c>
      <c r="AY399" s="163">
        <f t="shared" si="300"/>
        <v>0</v>
      </c>
      <c r="AZ399" s="163">
        <f t="shared" si="300"/>
        <v>0</v>
      </c>
      <c r="BA399" s="163">
        <f t="shared" si="300"/>
        <v>0</v>
      </c>
      <c r="BB399" s="163"/>
      <c r="BC399" s="238"/>
    </row>
    <row r="400" spans="1:55" ht="32.25" customHeight="1">
      <c r="A400" s="315"/>
      <c r="B400" s="345"/>
      <c r="C400" s="310"/>
      <c r="D400" s="148" t="s">
        <v>37</v>
      </c>
      <c r="E400" s="163">
        <f t="shared" si="298"/>
        <v>0</v>
      </c>
      <c r="F400" s="163">
        <f t="shared" si="299"/>
        <v>0</v>
      </c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238"/>
    </row>
    <row r="401" spans="1:55" ht="50.25" customHeight="1">
      <c r="A401" s="315"/>
      <c r="B401" s="345"/>
      <c r="C401" s="310"/>
      <c r="D401" s="172" t="s">
        <v>2</v>
      </c>
      <c r="E401" s="163">
        <f t="shared" si="298"/>
        <v>0</v>
      </c>
      <c r="F401" s="163">
        <f t="shared" si="299"/>
        <v>0</v>
      </c>
      <c r="G401" s="163" t="e">
        <f t="shared" si="281"/>
        <v>#DIV/0!</v>
      </c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  <c r="AX401" s="163"/>
      <c r="AY401" s="163"/>
      <c r="AZ401" s="163"/>
      <c r="BA401" s="163"/>
      <c r="BB401" s="163"/>
      <c r="BC401" s="238"/>
    </row>
    <row r="402" spans="1:55" ht="22.5" customHeight="1">
      <c r="A402" s="315"/>
      <c r="B402" s="345"/>
      <c r="C402" s="310"/>
      <c r="D402" s="236" t="s">
        <v>268</v>
      </c>
      <c r="E402" s="163">
        <f>H402+K402+N402+Q402+T402+W402+Z402+AE402+AJ402+AO402+AT402+AY402</f>
        <v>2760</v>
      </c>
      <c r="F402" s="163">
        <f t="shared" si="299"/>
        <v>2760</v>
      </c>
      <c r="G402" s="163">
        <f t="shared" si="281"/>
        <v>100</v>
      </c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>
        <v>2440.3320399999998</v>
      </c>
      <c r="AF402" s="163">
        <v>2440.3320399999998</v>
      </c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>
        <f>2760-2440.33204</f>
        <v>319.66796000000022</v>
      </c>
      <c r="AU402" s="163">
        <f>2760-2440.33204</f>
        <v>319.66796000000022</v>
      </c>
      <c r="AV402" s="163"/>
      <c r="AW402" s="163"/>
      <c r="AX402" s="163"/>
      <c r="AY402" s="163"/>
      <c r="AZ402" s="163"/>
      <c r="BA402" s="163"/>
      <c r="BB402" s="163"/>
      <c r="BC402" s="238"/>
    </row>
    <row r="403" spans="1:55" ht="82.5" customHeight="1">
      <c r="A403" s="315"/>
      <c r="B403" s="345"/>
      <c r="C403" s="310"/>
      <c r="D403" s="236" t="s">
        <v>274</v>
      </c>
      <c r="E403" s="163">
        <f t="shared" ref="E403:E405" si="301">H403+K403+N403+Q403+T403+W403+Z403+AE403+AJ403+AO403+AT403+AY403</f>
        <v>0</v>
      </c>
      <c r="F403" s="163">
        <f t="shared" si="299"/>
        <v>0</v>
      </c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  <c r="AX403" s="163"/>
      <c r="AY403" s="163"/>
      <c r="AZ403" s="163"/>
      <c r="BA403" s="163"/>
      <c r="BB403" s="163"/>
      <c r="BC403" s="238"/>
    </row>
    <row r="404" spans="1:55" ht="22.5" customHeight="1">
      <c r="A404" s="315"/>
      <c r="B404" s="345"/>
      <c r="C404" s="310"/>
      <c r="D404" s="236" t="s">
        <v>269</v>
      </c>
      <c r="E404" s="163">
        <f t="shared" si="301"/>
        <v>0</v>
      </c>
      <c r="F404" s="163">
        <f t="shared" si="299"/>
        <v>0</v>
      </c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  <c r="AX404" s="163"/>
      <c r="AY404" s="163"/>
      <c r="AZ404" s="163"/>
      <c r="BA404" s="163"/>
      <c r="BB404" s="163"/>
      <c r="BC404" s="238"/>
    </row>
    <row r="405" spans="1:55" ht="31.2">
      <c r="A405" s="316"/>
      <c r="B405" s="346"/>
      <c r="C405" s="310"/>
      <c r="D405" s="238" t="s">
        <v>43</v>
      </c>
      <c r="E405" s="163">
        <f t="shared" si="301"/>
        <v>0</v>
      </c>
      <c r="F405" s="163">
        <f t="shared" si="299"/>
        <v>0</v>
      </c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  <c r="AX405" s="163"/>
      <c r="AY405" s="163"/>
      <c r="AZ405" s="163"/>
      <c r="BA405" s="163"/>
      <c r="BB405" s="163"/>
      <c r="BC405" s="238"/>
    </row>
    <row r="406" spans="1:55" ht="22.5" customHeight="1">
      <c r="A406" s="314" t="s">
        <v>461</v>
      </c>
      <c r="B406" s="344" t="s">
        <v>540</v>
      </c>
      <c r="C406" s="310" t="s">
        <v>293</v>
      </c>
      <c r="D406" s="150" t="s">
        <v>41</v>
      </c>
      <c r="E406" s="163">
        <f t="shared" ref="E406:E408" si="302">H406+K406+N406+Q406+T406+W406+Z406+AE406+AJ406+AO406+AT406+AY406</f>
        <v>1788.2470000000001</v>
      </c>
      <c r="F406" s="163">
        <f t="shared" ref="F406:F412" si="303">I406+L406+O406+R406+U406+X406+AA406+AF406+AK406+AP406+AU406+AZ406</f>
        <v>1766.2422799999999</v>
      </c>
      <c r="G406" s="163">
        <f t="shared" si="281"/>
        <v>98.769480949779307</v>
      </c>
      <c r="H406" s="163">
        <f>H407+H408+H409+H411+H412</f>
        <v>0</v>
      </c>
      <c r="I406" s="163">
        <f t="shared" ref="I406:BA406" si="304">I407+I408+I409+I411+I412</f>
        <v>0</v>
      </c>
      <c r="J406" s="163">
        <f t="shared" si="304"/>
        <v>0</v>
      </c>
      <c r="K406" s="163">
        <f t="shared" si="304"/>
        <v>0</v>
      </c>
      <c r="L406" s="163">
        <f t="shared" si="304"/>
        <v>0</v>
      </c>
      <c r="M406" s="163">
        <f t="shared" si="304"/>
        <v>0</v>
      </c>
      <c r="N406" s="163">
        <f t="shared" si="304"/>
        <v>0</v>
      </c>
      <c r="O406" s="163">
        <f t="shared" si="304"/>
        <v>0</v>
      </c>
      <c r="P406" s="163">
        <f t="shared" si="304"/>
        <v>0</v>
      </c>
      <c r="Q406" s="163">
        <f t="shared" si="304"/>
        <v>0</v>
      </c>
      <c r="R406" s="163">
        <f t="shared" si="304"/>
        <v>0</v>
      </c>
      <c r="S406" s="163">
        <f t="shared" si="304"/>
        <v>0</v>
      </c>
      <c r="T406" s="163">
        <f t="shared" si="304"/>
        <v>0</v>
      </c>
      <c r="U406" s="163">
        <f t="shared" si="304"/>
        <v>0</v>
      </c>
      <c r="V406" s="163">
        <f t="shared" si="304"/>
        <v>0</v>
      </c>
      <c r="W406" s="163">
        <f t="shared" si="304"/>
        <v>0</v>
      </c>
      <c r="X406" s="163">
        <f t="shared" si="304"/>
        <v>0</v>
      </c>
      <c r="Y406" s="163">
        <f t="shared" si="304"/>
        <v>0</v>
      </c>
      <c r="Z406" s="163">
        <f t="shared" si="304"/>
        <v>1268.92328</v>
      </c>
      <c r="AA406" s="163">
        <f t="shared" si="304"/>
        <v>1268.92328</v>
      </c>
      <c r="AB406" s="163">
        <f t="shared" si="304"/>
        <v>0</v>
      </c>
      <c r="AC406" s="163">
        <f t="shared" si="304"/>
        <v>0</v>
      </c>
      <c r="AD406" s="163">
        <f t="shared" si="304"/>
        <v>0</v>
      </c>
      <c r="AE406" s="163">
        <f t="shared" si="304"/>
        <v>0</v>
      </c>
      <c r="AF406" s="163">
        <f t="shared" si="304"/>
        <v>0</v>
      </c>
      <c r="AG406" s="163">
        <f t="shared" si="304"/>
        <v>0</v>
      </c>
      <c r="AH406" s="163">
        <f t="shared" si="304"/>
        <v>0</v>
      </c>
      <c r="AI406" s="163">
        <f t="shared" si="304"/>
        <v>0</v>
      </c>
      <c r="AJ406" s="163">
        <f t="shared" si="304"/>
        <v>497.31900000000002</v>
      </c>
      <c r="AK406" s="163">
        <f t="shared" si="304"/>
        <v>497.31900000000002</v>
      </c>
      <c r="AL406" s="163">
        <f t="shared" si="304"/>
        <v>0</v>
      </c>
      <c r="AM406" s="163">
        <f t="shared" si="304"/>
        <v>0</v>
      </c>
      <c r="AN406" s="163">
        <f t="shared" si="304"/>
        <v>0</v>
      </c>
      <c r="AO406" s="163">
        <f t="shared" si="304"/>
        <v>0</v>
      </c>
      <c r="AP406" s="163">
        <f t="shared" si="304"/>
        <v>0</v>
      </c>
      <c r="AQ406" s="163">
        <f t="shared" si="304"/>
        <v>0</v>
      </c>
      <c r="AR406" s="163">
        <f t="shared" si="304"/>
        <v>0</v>
      </c>
      <c r="AS406" s="163">
        <f t="shared" si="304"/>
        <v>0</v>
      </c>
      <c r="AT406" s="163">
        <f t="shared" si="304"/>
        <v>22.004720000000077</v>
      </c>
      <c r="AU406" s="163">
        <f t="shared" si="304"/>
        <v>0</v>
      </c>
      <c r="AV406" s="163">
        <f t="shared" si="304"/>
        <v>0</v>
      </c>
      <c r="AW406" s="163">
        <f t="shared" si="304"/>
        <v>0</v>
      </c>
      <c r="AX406" s="163">
        <f t="shared" si="304"/>
        <v>0</v>
      </c>
      <c r="AY406" s="163">
        <f t="shared" si="304"/>
        <v>0</v>
      </c>
      <c r="AZ406" s="163">
        <f t="shared" si="304"/>
        <v>0</v>
      </c>
      <c r="BA406" s="163">
        <f t="shared" si="304"/>
        <v>0</v>
      </c>
      <c r="BB406" s="163"/>
      <c r="BC406" s="238"/>
    </row>
    <row r="407" spans="1:55" ht="32.25" customHeight="1">
      <c r="A407" s="315"/>
      <c r="B407" s="345"/>
      <c r="C407" s="310"/>
      <c r="D407" s="148" t="s">
        <v>37</v>
      </c>
      <c r="E407" s="163">
        <f t="shared" si="302"/>
        <v>0</v>
      </c>
      <c r="F407" s="163">
        <f t="shared" si="303"/>
        <v>0</v>
      </c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238"/>
    </row>
    <row r="408" spans="1:55" ht="50.25" customHeight="1">
      <c r="A408" s="315"/>
      <c r="B408" s="345"/>
      <c r="C408" s="310"/>
      <c r="D408" s="172" t="s">
        <v>2</v>
      </c>
      <c r="E408" s="163">
        <f t="shared" si="302"/>
        <v>0</v>
      </c>
      <c r="F408" s="163">
        <f t="shared" si="303"/>
        <v>0</v>
      </c>
      <c r="G408" s="163" t="e">
        <f t="shared" si="281"/>
        <v>#DIV/0!</v>
      </c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  <c r="AX408" s="163"/>
      <c r="AY408" s="163"/>
      <c r="AZ408" s="163"/>
      <c r="BA408" s="163"/>
      <c r="BB408" s="163"/>
      <c r="BC408" s="238"/>
    </row>
    <row r="409" spans="1:55" ht="22.5" customHeight="1">
      <c r="A409" s="315"/>
      <c r="B409" s="345"/>
      <c r="C409" s="310"/>
      <c r="D409" s="236" t="s">
        <v>268</v>
      </c>
      <c r="E409" s="163">
        <f>H409+K409+N409+Q409+T409+W409+Z409+AE409+AJ409+AO409+AT409+AY409</f>
        <v>1788.2470000000001</v>
      </c>
      <c r="F409" s="163">
        <f t="shared" si="303"/>
        <v>1766.2422799999999</v>
      </c>
      <c r="G409" s="163">
        <f t="shared" si="281"/>
        <v>98.769480949779307</v>
      </c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>
        <v>1268.92328</v>
      </c>
      <c r="AA409" s="163">
        <v>1268.92328</v>
      </c>
      <c r="AB409" s="163"/>
      <c r="AC409" s="163"/>
      <c r="AD409" s="163"/>
      <c r="AE409" s="163"/>
      <c r="AF409" s="163"/>
      <c r="AG409" s="163"/>
      <c r="AH409" s="163"/>
      <c r="AI409" s="163"/>
      <c r="AJ409" s="163">
        <v>497.31900000000002</v>
      </c>
      <c r="AK409" s="163">
        <v>497.31900000000002</v>
      </c>
      <c r="AL409" s="163"/>
      <c r="AM409" s="163"/>
      <c r="AN409" s="163"/>
      <c r="AO409" s="163"/>
      <c r="AP409" s="163"/>
      <c r="AQ409" s="163"/>
      <c r="AR409" s="163"/>
      <c r="AS409" s="163"/>
      <c r="AT409" s="163">
        <f>1288.247+500-1268.92328-497.319</f>
        <v>22.004720000000077</v>
      </c>
      <c r="AU409" s="163"/>
      <c r="AV409" s="163"/>
      <c r="AW409" s="163"/>
      <c r="AX409" s="163"/>
      <c r="AY409" s="163"/>
      <c r="AZ409" s="163"/>
      <c r="BA409" s="163"/>
      <c r="BB409" s="163"/>
      <c r="BC409" s="238"/>
    </row>
    <row r="410" spans="1:55" ht="82.5" customHeight="1">
      <c r="A410" s="315"/>
      <c r="B410" s="345"/>
      <c r="C410" s="310"/>
      <c r="D410" s="236" t="s">
        <v>274</v>
      </c>
      <c r="E410" s="163">
        <f t="shared" ref="E410:E412" si="305">H410+K410+N410+Q410+T410+W410+Z410+AE410+AJ410+AO410+AT410+AY410</f>
        <v>0</v>
      </c>
      <c r="F410" s="163">
        <f t="shared" si="303"/>
        <v>0</v>
      </c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238"/>
    </row>
    <row r="411" spans="1:55" ht="22.5" customHeight="1">
      <c r="A411" s="315"/>
      <c r="B411" s="345"/>
      <c r="C411" s="310"/>
      <c r="D411" s="236" t="s">
        <v>269</v>
      </c>
      <c r="E411" s="163">
        <f t="shared" si="305"/>
        <v>0</v>
      </c>
      <c r="F411" s="163">
        <f t="shared" si="303"/>
        <v>0</v>
      </c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238"/>
    </row>
    <row r="412" spans="1:55" ht="31.2">
      <c r="A412" s="316"/>
      <c r="B412" s="346"/>
      <c r="C412" s="310"/>
      <c r="D412" s="238" t="s">
        <v>43</v>
      </c>
      <c r="E412" s="163">
        <f t="shared" si="305"/>
        <v>0</v>
      </c>
      <c r="F412" s="163">
        <f t="shared" si="303"/>
        <v>0</v>
      </c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238"/>
    </row>
    <row r="413" spans="1:55" ht="22.5" customHeight="1">
      <c r="A413" s="314" t="s">
        <v>463</v>
      </c>
      <c r="B413" s="344" t="s">
        <v>541</v>
      </c>
      <c r="C413" s="310" t="s">
        <v>293</v>
      </c>
      <c r="D413" s="150" t="s">
        <v>41</v>
      </c>
      <c r="E413" s="163">
        <f t="shared" ref="E413:E415" si="306">H413+K413+N413+Q413+T413+W413+Z413+AE413+AJ413+AO413+AT413+AY413</f>
        <v>8380.5344999999979</v>
      </c>
      <c r="F413" s="163">
        <f t="shared" ref="F413:F419" si="307">I413+L413+O413+R413+U413+X413+AA413+AF413+AK413+AP413+AU413+AZ413</f>
        <v>8379.0498699999989</v>
      </c>
      <c r="G413" s="163">
        <f t="shared" si="281"/>
        <v>99.982284781477844</v>
      </c>
      <c r="H413" s="163">
        <f>H414+H415+H416+H418+H419</f>
        <v>0</v>
      </c>
      <c r="I413" s="163">
        <f t="shared" ref="I413:BA413" si="308">I414+I415+I416+I418+I419</f>
        <v>0</v>
      </c>
      <c r="J413" s="163">
        <f t="shared" si="308"/>
        <v>0</v>
      </c>
      <c r="K413" s="163">
        <f t="shared" si="308"/>
        <v>0</v>
      </c>
      <c r="L413" s="163">
        <f t="shared" si="308"/>
        <v>0</v>
      </c>
      <c r="M413" s="163">
        <f t="shared" si="308"/>
        <v>0</v>
      </c>
      <c r="N413" s="163">
        <f t="shared" si="308"/>
        <v>0</v>
      </c>
      <c r="O413" s="163">
        <f t="shared" si="308"/>
        <v>0</v>
      </c>
      <c r="P413" s="163">
        <f t="shared" si="308"/>
        <v>0</v>
      </c>
      <c r="Q413" s="163">
        <f t="shared" si="308"/>
        <v>0</v>
      </c>
      <c r="R413" s="163">
        <f t="shared" si="308"/>
        <v>0</v>
      </c>
      <c r="S413" s="163">
        <f t="shared" si="308"/>
        <v>0</v>
      </c>
      <c r="T413" s="163">
        <f t="shared" si="308"/>
        <v>0</v>
      </c>
      <c r="U413" s="163">
        <f t="shared" si="308"/>
        <v>0</v>
      </c>
      <c r="V413" s="163">
        <f t="shared" si="308"/>
        <v>0</v>
      </c>
      <c r="W413" s="163">
        <f t="shared" si="308"/>
        <v>4179.0248700000002</v>
      </c>
      <c r="X413" s="163">
        <f t="shared" si="308"/>
        <v>4179.0248700000002</v>
      </c>
      <c r="Y413" s="163">
        <f t="shared" si="308"/>
        <v>0</v>
      </c>
      <c r="Z413" s="163">
        <f t="shared" si="308"/>
        <v>0</v>
      </c>
      <c r="AA413" s="163">
        <f t="shared" si="308"/>
        <v>0</v>
      </c>
      <c r="AB413" s="163">
        <f t="shared" si="308"/>
        <v>0</v>
      </c>
      <c r="AC413" s="163">
        <f t="shared" si="308"/>
        <v>0</v>
      </c>
      <c r="AD413" s="163">
        <f t="shared" si="308"/>
        <v>0</v>
      </c>
      <c r="AE413" s="163">
        <f t="shared" si="308"/>
        <v>4200.0249999999996</v>
      </c>
      <c r="AF413" s="163">
        <f t="shared" si="308"/>
        <v>4200.0249999999996</v>
      </c>
      <c r="AG413" s="163">
        <f t="shared" si="308"/>
        <v>0</v>
      </c>
      <c r="AH413" s="163">
        <f t="shared" si="308"/>
        <v>0</v>
      </c>
      <c r="AI413" s="163">
        <f t="shared" si="308"/>
        <v>0</v>
      </c>
      <c r="AJ413" s="163">
        <f t="shared" si="308"/>
        <v>0</v>
      </c>
      <c r="AK413" s="163">
        <f t="shared" si="308"/>
        <v>0</v>
      </c>
      <c r="AL413" s="163">
        <f t="shared" si="308"/>
        <v>0</v>
      </c>
      <c r="AM413" s="163">
        <f t="shared" si="308"/>
        <v>0</v>
      </c>
      <c r="AN413" s="163">
        <f t="shared" si="308"/>
        <v>0</v>
      </c>
      <c r="AO413" s="163">
        <f t="shared" si="308"/>
        <v>0</v>
      </c>
      <c r="AP413" s="163">
        <f t="shared" si="308"/>
        <v>0</v>
      </c>
      <c r="AQ413" s="163">
        <f t="shared" si="308"/>
        <v>0</v>
      </c>
      <c r="AR413" s="163">
        <f t="shared" si="308"/>
        <v>0</v>
      </c>
      <c r="AS413" s="163">
        <f t="shared" si="308"/>
        <v>0</v>
      </c>
      <c r="AT413" s="163">
        <f t="shared" si="308"/>
        <v>1.4846299999999246</v>
      </c>
      <c r="AU413" s="163">
        <f t="shared" si="308"/>
        <v>0</v>
      </c>
      <c r="AV413" s="163">
        <f t="shared" si="308"/>
        <v>0</v>
      </c>
      <c r="AW413" s="163">
        <f t="shared" si="308"/>
        <v>0</v>
      </c>
      <c r="AX413" s="163">
        <f t="shared" si="308"/>
        <v>0</v>
      </c>
      <c r="AY413" s="163">
        <f t="shared" si="308"/>
        <v>0</v>
      </c>
      <c r="AZ413" s="163">
        <f t="shared" si="308"/>
        <v>0</v>
      </c>
      <c r="BA413" s="163">
        <f t="shared" si="308"/>
        <v>0</v>
      </c>
      <c r="BB413" s="163"/>
      <c r="BC413" s="238"/>
    </row>
    <row r="414" spans="1:55" ht="32.25" customHeight="1">
      <c r="A414" s="315"/>
      <c r="B414" s="345"/>
      <c r="C414" s="310"/>
      <c r="D414" s="148" t="s">
        <v>37</v>
      </c>
      <c r="E414" s="163">
        <f t="shared" si="306"/>
        <v>0</v>
      </c>
      <c r="F414" s="163">
        <f t="shared" si="307"/>
        <v>0</v>
      </c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238"/>
    </row>
    <row r="415" spans="1:55" ht="50.25" customHeight="1">
      <c r="A415" s="315"/>
      <c r="B415" s="345"/>
      <c r="C415" s="310"/>
      <c r="D415" s="172" t="s">
        <v>2</v>
      </c>
      <c r="E415" s="163">
        <f t="shared" si="306"/>
        <v>0</v>
      </c>
      <c r="F415" s="163">
        <f t="shared" si="307"/>
        <v>0</v>
      </c>
      <c r="G415" s="163" t="e">
        <f t="shared" si="281"/>
        <v>#DIV/0!</v>
      </c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238"/>
    </row>
    <row r="416" spans="1:55" ht="22.5" customHeight="1">
      <c r="A416" s="315"/>
      <c r="B416" s="345"/>
      <c r="C416" s="310"/>
      <c r="D416" s="236" t="s">
        <v>268</v>
      </c>
      <c r="E416" s="163">
        <f>H416+K416+N416+Q416+T416+W416+Z416+AE416+AJ416+AO416+AT416+AY416</f>
        <v>8380.5344999999979</v>
      </c>
      <c r="F416" s="163">
        <f t="shared" si="307"/>
        <v>8379.0498699999989</v>
      </c>
      <c r="G416" s="163">
        <f t="shared" si="281"/>
        <v>99.982284781477844</v>
      </c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>
        <v>4179.0248700000002</v>
      </c>
      <c r="X416" s="163">
        <v>4179.0248700000002</v>
      </c>
      <c r="Y416" s="163"/>
      <c r="Z416" s="163"/>
      <c r="AA416" s="163"/>
      <c r="AB416" s="163"/>
      <c r="AC416" s="163"/>
      <c r="AD416" s="163"/>
      <c r="AE416" s="163">
        <v>4200.0249999999996</v>
      </c>
      <c r="AF416" s="163">
        <v>4200.0249999999996</v>
      </c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>
        <f>8400.05-19.5155-4179.02487-4200.025</f>
        <v>1.4846299999999246</v>
      </c>
      <c r="AU416" s="163"/>
      <c r="AV416" s="163"/>
      <c r="AW416" s="163"/>
      <c r="AX416" s="163"/>
      <c r="AY416" s="163"/>
      <c r="AZ416" s="163"/>
      <c r="BA416" s="163"/>
      <c r="BB416" s="163"/>
      <c r="BC416" s="238"/>
    </row>
    <row r="417" spans="1:55" ht="82.5" customHeight="1">
      <c r="A417" s="315"/>
      <c r="B417" s="345"/>
      <c r="C417" s="310"/>
      <c r="D417" s="236" t="s">
        <v>274</v>
      </c>
      <c r="E417" s="163">
        <f t="shared" ref="E417:E419" si="309">H417+K417+N417+Q417+T417+W417+Z417+AE417+AJ417+AO417+AT417+AY417</f>
        <v>0</v>
      </c>
      <c r="F417" s="163">
        <f t="shared" si="307"/>
        <v>0</v>
      </c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  <c r="AG417" s="163"/>
      <c r="AH417" s="163"/>
      <c r="AI417" s="163"/>
      <c r="AJ417" s="163"/>
      <c r="AK417" s="163"/>
      <c r="AL417" s="163"/>
      <c r="AM417" s="163"/>
      <c r="AN417" s="163"/>
      <c r="AO417" s="163"/>
      <c r="AP417" s="163"/>
      <c r="AQ417" s="163"/>
      <c r="AR417" s="163"/>
      <c r="AS417" s="163"/>
      <c r="AT417" s="163"/>
      <c r="AU417" s="163"/>
      <c r="AV417" s="163"/>
      <c r="AW417" s="163"/>
      <c r="AX417" s="163"/>
      <c r="AY417" s="163"/>
      <c r="AZ417" s="163"/>
      <c r="BA417" s="163"/>
      <c r="BB417" s="163"/>
      <c r="BC417" s="238"/>
    </row>
    <row r="418" spans="1:55" ht="22.5" customHeight="1">
      <c r="A418" s="315"/>
      <c r="B418" s="345"/>
      <c r="C418" s="310"/>
      <c r="D418" s="236" t="s">
        <v>269</v>
      </c>
      <c r="E418" s="163">
        <f t="shared" si="309"/>
        <v>0</v>
      </c>
      <c r="F418" s="163">
        <f t="shared" si="307"/>
        <v>0</v>
      </c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238"/>
    </row>
    <row r="419" spans="1:55" ht="31.2">
      <c r="A419" s="316"/>
      <c r="B419" s="346"/>
      <c r="C419" s="310"/>
      <c r="D419" s="238" t="s">
        <v>43</v>
      </c>
      <c r="E419" s="163">
        <f t="shared" si="309"/>
        <v>0</v>
      </c>
      <c r="F419" s="163">
        <f t="shared" si="307"/>
        <v>0</v>
      </c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  <c r="AG419" s="163"/>
      <c r="AH419" s="163"/>
      <c r="AI419" s="163"/>
      <c r="AJ419" s="163"/>
      <c r="AK419" s="163"/>
      <c r="AL419" s="163"/>
      <c r="AM419" s="163"/>
      <c r="AN419" s="163"/>
      <c r="AO419" s="163"/>
      <c r="AP419" s="163"/>
      <c r="AQ419" s="163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/>
      <c r="BB419" s="163"/>
      <c r="BC419" s="238"/>
    </row>
    <row r="420" spans="1:55" ht="22.5" customHeight="1">
      <c r="A420" s="314" t="s">
        <v>464</v>
      </c>
      <c r="B420" s="344" t="s">
        <v>542</v>
      </c>
      <c r="C420" s="310" t="s">
        <v>293</v>
      </c>
      <c r="D420" s="150" t="s">
        <v>41</v>
      </c>
      <c r="E420" s="163">
        <f t="shared" ref="E420:E422" si="310">H420+K420+N420+Q420+T420+W420+Z420+AE420+AJ420+AO420+AT420+AY420</f>
        <v>326.09300000000002</v>
      </c>
      <c r="F420" s="163">
        <f t="shared" ref="F420:F426" si="311">I420+L420+O420+R420+U420+X420+AA420+AF420+AK420+AP420+AU420+AZ420</f>
        <v>326.09300000000002</v>
      </c>
      <c r="G420" s="163">
        <f t="shared" si="281"/>
        <v>100</v>
      </c>
      <c r="H420" s="163">
        <f>H421+H422+H423+H425+H426</f>
        <v>0</v>
      </c>
      <c r="I420" s="163">
        <f t="shared" ref="I420:BA420" si="312">I421+I422+I423+I425+I426</f>
        <v>0</v>
      </c>
      <c r="J420" s="163">
        <f t="shared" si="312"/>
        <v>0</v>
      </c>
      <c r="K420" s="163">
        <f t="shared" si="312"/>
        <v>0</v>
      </c>
      <c r="L420" s="163">
        <f t="shared" si="312"/>
        <v>0</v>
      </c>
      <c r="M420" s="163">
        <f t="shared" si="312"/>
        <v>0</v>
      </c>
      <c r="N420" s="163">
        <f t="shared" si="312"/>
        <v>0</v>
      </c>
      <c r="O420" s="163">
        <f t="shared" si="312"/>
        <v>0</v>
      </c>
      <c r="P420" s="163">
        <f t="shared" si="312"/>
        <v>0</v>
      </c>
      <c r="Q420" s="163">
        <f t="shared" si="312"/>
        <v>0</v>
      </c>
      <c r="R420" s="163">
        <f t="shared" si="312"/>
        <v>0</v>
      </c>
      <c r="S420" s="163">
        <f t="shared" si="312"/>
        <v>0</v>
      </c>
      <c r="T420" s="163">
        <f t="shared" si="312"/>
        <v>0</v>
      </c>
      <c r="U420" s="163">
        <f t="shared" si="312"/>
        <v>0</v>
      </c>
      <c r="V420" s="163">
        <f t="shared" si="312"/>
        <v>0</v>
      </c>
      <c r="W420" s="163">
        <f t="shared" si="312"/>
        <v>0</v>
      </c>
      <c r="X420" s="163">
        <f t="shared" si="312"/>
        <v>0</v>
      </c>
      <c r="Y420" s="163">
        <f t="shared" si="312"/>
        <v>0</v>
      </c>
      <c r="Z420" s="163">
        <f t="shared" si="312"/>
        <v>0</v>
      </c>
      <c r="AA420" s="163">
        <f t="shared" si="312"/>
        <v>0</v>
      </c>
      <c r="AB420" s="163">
        <f t="shared" si="312"/>
        <v>0</v>
      </c>
      <c r="AC420" s="163">
        <f t="shared" si="312"/>
        <v>0</v>
      </c>
      <c r="AD420" s="163">
        <f t="shared" si="312"/>
        <v>0</v>
      </c>
      <c r="AE420" s="163">
        <f t="shared" si="312"/>
        <v>0</v>
      </c>
      <c r="AF420" s="163">
        <f t="shared" si="312"/>
        <v>0</v>
      </c>
      <c r="AG420" s="163">
        <f t="shared" si="312"/>
        <v>0</v>
      </c>
      <c r="AH420" s="163">
        <f t="shared" si="312"/>
        <v>0</v>
      </c>
      <c r="AI420" s="163">
        <f t="shared" si="312"/>
        <v>0</v>
      </c>
      <c r="AJ420" s="163">
        <f t="shared" si="312"/>
        <v>0</v>
      </c>
      <c r="AK420" s="163">
        <f t="shared" si="312"/>
        <v>0</v>
      </c>
      <c r="AL420" s="163">
        <f t="shared" si="312"/>
        <v>0</v>
      </c>
      <c r="AM420" s="163">
        <f t="shared" si="312"/>
        <v>0</v>
      </c>
      <c r="AN420" s="163">
        <f t="shared" si="312"/>
        <v>0</v>
      </c>
      <c r="AO420" s="163">
        <f t="shared" si="312"/>
        <v>0</v>
      </c>
      <c r="AP420" s="163">
        <f t="shared" si="312"/>
        <v>0</v>
      </c>
      <c r="AQ420" s="163">
        <f t="shared" si="312"/>
        <v>0</v>
      </c>
      <c r="AR420" s="163">
        <f t="shared" si="312"/>
        <v>0</v>
      </c>
      <c r="AS420" s="163">
        <f t="shared" si="312"/>
        <v>0</v>
      </c>
      <c r="AT420" s="163">
        <f t="shared" si="312"/>
        <v>326.09300000000002</v>
      </c>
      <c r="AU420" s="163">
        <f t="shared" si="312"/>
        <v>326.09300000000002</v>
      </c>
      <c r="AV420" s="163">
        <f t="shared" si="312"/>
        <v>0</v>
      </c>
      <c r="AW420" s="163">
        <f t="shared" si="312"/>
        <v>0</v>
      </c>
      <c r="AX420" s="163">
        <f t="shared" si="312"/>
        <v>0</v>
      </c>
      <c r="AY420" s="163">
        <f t="shared" si="312"/>
        <v>0</v>
      </c>
      <c r="AZ420" s="163">
        <f t="shared" si="312"/>
        <v>0</v>
      </c>
      <c r="BA420" s="163">
        <f t="shared" si="312"/>
        <v>0</v>
      </c>
      <c r="BB420" s="163"/>
      <c r="BC420" s="238"/>
    </row>
    <row r="421" spans="1:55" ht="32.25" customHeight="1">
      <c r="A421" s="315"/>
      <c r="B421" s="345"/>
      <c r="C421" s="310"/>
      <c r="D421" s="148" t="s">
        <v>37</v>
      </c>
      <c r="E421" s="163">
        <f t="shared" si="310"/>
        <v>0</v>
      </c>
      <c r="F421" s="163">
        <f t="shared" si="311"/>
        <v>0</v>
      </c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238"/>
    </row>
    <row r="422" spans="1:55" ht="50.25" customHeight="1">
      <c r="A422" s="315"/>
      <c r="B422" s="345"/>
      <c r="C422" s="310"/>
      <c r="D422" s="172" t="s">
        <v>2</v>
      </c>
      <c r="E422" s="163">
        <f t="shared" si="310"/>
        <v>0</v>
      </c>
      <c r="F422" s="163">
        <f t="shared" si="311"/>
        <v>0</v>
      </c>
      <c r="G422" s="163" t="e">
        <f t="shared" si="281"/>
        <v>#DIV/0!</v>
      </c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238"/>
    </row>
    <row r="423" spans="1:55" ht="22.5" customHeight="1">
      <c r="A423" s="315"/>
      <c r="B423" s="345"/>
      <c r="C423" s="310"/>
      <c r="D423" s="236" t="s">
        <v>268</v>
      </c>
      <c r="E423" s="163">
        <f>H423+K423+N423+Q423+T423+W423+Z423+AE423+AJ423+AO423+AT423+AY423</f>
        <v>326.09300000000002</v>
      </c>
      <c r="F423" s="163">
        <f t="shared" si="311"/>
        <v>326.09300000000002</v>
      </c>
      <c r="G423" s="163">
        <f t="shared" si="281"/>
        <v>100</v>
      </c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>
        <v>326.09300000000002</v>
      </c>
      <c r="AU423" s="163">
        <v>326.09300000000002</v>
      </c>
      <c r="AV423" s="163"/>
      <c r="AW423" s="163"/>
      <c r="AX423" s="163"/>
      <c r="AY423" s="163"/>
      <c r="AZ423" s="163"/>
      <c r="BA423" s="163"/>
      <c r="BB423" s="163"/>
      <c r="BC423" s="238"/>
    </row>
    <row r="424" spans="1:55" ht="82.5" customHeight="1">
      <c r="A424" s="315"/>
      <c r="B424" s="345"/>
      <c r="C424" s="310"/>
      <c r="D424" s="236" t="s">
        <v>274</v>
      </c>
      <c r="E424" s="163">
        <f t="shared" ref="E424:E426" si="313">H424+K424+N424+Q424+T424+W424+Z424+AE424+AJ424+AO424+AT424+AY424</f>
        <v>0</v>
      </c>
      <c r="F424" s="163">
        <f t="shared" si="311"/>
        <v>0</v>
      </c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238"/>
    </row>
    <row r="425" spans="1:55" ht="22.5" customHeight="1">
      <c r="A425" s="315"/>
      <c r="B425" s="345"/>
      <c r="C425" s="310"/>
      <c r="D425" s="236" t="s">
        <v>269</v>
      </c>
      <c r="E425" s="163">
        <f t="shared" si="313"/>
        <v>0</v>
      </c>
      <c r="F425" s="163">
        <f t="shared" si="311"/>
        <v>0</v>
      </c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238"/>
    </row>
    <row r="426" spans="1:55" ht="31.2">
      <c r="A426" s="316"/>
      <c r="B426" s="346"/>
      <c r="C426" s="310"/>
      <c r="D426" s="238" t="s">
        <v>43</v>
      </c>
      <c r="E426" s="163">
        <f t="shared" si="313"/>
        <v>0</v>
      </c>
      <c r="F426" s="163">
        <f t="shared" si="311"/>
        <v>0</v>
      </c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238"/>
    </row>
    <row r="427" spans="1:55" ht="22.5" customHeight="1">
      <c r="A427" s="314" t="s">
        <v>480</v>
      </c>
      <c r="B427" s="344" t="s">
        <v>543</v>
      </c>
      <c r="C427" s="310" t="s">
        <v>293</v>
      </c>
      <c r="D427" s="150" t="s">
        <v>41</v>
      </c>
      <c r="E427" s="163">
        <f t="shared" ref="E427:E429" si="314">H427+K427+N427+Q427+T427+W427+Z427+AE427+AJ427+AO427+AT427+AY427</f>
        <v>360</v>
      </c>
      <c r="F427" s="163">
        <f t="shared" ref="F427:F433" si="315">I427+L427+O427+R427+U427+X427+AA427+AF427+AK427+AP427+AU427+AZ427</f>
        <v>345</v>
      </c>
      <c r="G427" s="163">
        <f t="shared" si="281"/>
        <v>95.833333333333329</v>
      </c>
      <c r="H427" s="163">
        <f>H428+H429+H430+H432+H433</f>
        <v>0</v>
      </c>
      <c r="I427" s="163">
        <f t="shared" ref="I427:BA427" si="316">I428+I429+I430+I432+I433</f>
        <v>0</v>
      </c>
      <c r="J427" s="163">
        <f t="shared" si="316"/>
        <v>0</v>
      </c>
      <c r="K427" s="163">
        <f t="shared" si="316"/>
        <v>0</v>
      </c>
      <c r="L427" s="163">
        <f t="shared" si="316"/>
        <v>0</v>
      </c>
      <c r="M427" s="163">
        <f t="shared" si="316"/>
        <v>0</v>
      </c>
      <c r="N427" s="163">
        <f t="shared" si="316"/>
        <v>0</v>
      </c>
      <c r="O427" s="163">
        <f t="shared" si="316"/>
        <v>0</v>
      </c>
      <c r="P427" s="163">
        <f t="shared" si="316"/>
        <v>0</v>
      </c>
      <c r="Q427" s="163">
        <f t="shared" si="316"/>
        <v>0</v>
      </c>
      <c r="R427" s="163">
        <f t="shared" si="316"/>
        <v>0</v>
      </c>
      <c r="S427" s="163">
        <f t="shared" si="316"/>
        <v>0</v>
      </c>
      <c r="T427" s="163">
        <f t="shared" si="316"/>
        <v>0</v>
      </c>
      <c r="U427" s="163">
        <f t="shared" si="316"/>
        <v>0</v>
      </c>
      <c r="V427" s="163">
        <f t="shared" si="316"/>
        <v>0</v>
      </c>
      <c r="W427" s="163">
        <f t="shared" si="316"/>
        <v>0</v>
      </c>
      <c r="X427" s="163">
        <f t="shared" si="316"/>
        <v>0</v>
      </c>
      <c r="Y427" s="163">
        <f t="shared" si="316"/>
        <v>0</v>
      </c>
      <c r="Z427" s="163">
        <f t="shared" si="316"/>
        <v>0</v>
      </c>
      <c r="AA427" s="163">
        <f t="shared" si="316"/>
        <v>0</v>
      </c>
      <c r="AB427" s="163">
        <f t="shared" si="316"/>
        <v>0</v>
      </c>
      <c r="AC427" s="163">
        <f t="shared" si="316"/>
        <v>0</v>
      </c>
      <c r="AD427" s="163">
        <f t="shared" si="316"/>
        <v>0</v>
      </c>
      <c r="AE427" s="163">
        <f t="shared" si="316"/>
        <v>0</v>
      </c>
      <c r="AF427" s="163">
        <f t="shared" si="316"/>
        <v>0</v>
      </c>
      <c r="AG427" s="163">
        <f t="shared" si="316"/>
        <v>0</v>
      </c>
      <c r="AH427" s="163">
        <f t="shared" si="316"/>
        <v>0</v>
      </c>
      <c r="AI427" s="163">
        <f t="shared" si="316"/>
        <v>0</v>
      </c>
      <c r="AJ427" s="163">
        <f t="shared" si="316"/>
        <v>345</v>
      </c>
      <c r="AK427" s="163">
        <f t="shared" si="316"/>
        <v>345</v>
      </c>
      <c r="AL427" s="163">
        <f t="shared" si="316"/>
        <v>0</v>
      </c>
      <c r="AM427" s="163">
        <f t="shared" si="316"/>
        <v>0</v>
      </c>
      <c r="AN427" s="163">
        <f t="shared" si="316"/>
        <v>0</v>
      </c>
      <c r="AO427" s="163">
        <f t="shared" si="316"/>
        <v>0</v>
      </c>
      <c r="AP427" s="163">
        <f t="shared" si="316"/>
        <v>0</v>
      </c>
      <c r="AQ427" s="163">
        <f t="shared" si="316"/>
        <v>0</v>
      </c>
      <c r="AR427" s="163">
        <f t="shared" si="316"/>
        <v>0</v>
      </c>
      <c r="AS427" s="163">
        <f t="shared" si="316"/>
        <v>0</v>
      </c>
      <c r="AT427" s="163">
        <f t="shared" si="316"/>
        <v>15</v>
      </c>
      <c r="AU427" s="163">
        <f t="shared" si="316"/>
        <v>0</v>
      </c>
      <c r="AV427" s="163">
        <f t="shared" si="316"/>
        <v>0</v>
      </c>
      <c r="AW427" s="163">
        <f t="shared" si="316"/>
        <v>0</v>
      </c>
      <c r="AX427" s="163">
        <f t="shared" si="316"/>
        <v>0</v>
      </c>
      <c r="AY427" s="163">
        <f t="shared" si="316"/>
        <v>0</v>
      </c>
      <c r="AZ427" s="163">
        <f t="shared" si="316"/>
        <v>0</v>
      </c>
      <c r="BA427" s="163">
        <f t="shared" si="316"/>
        <v>0</v>
      </c>
      <c r="BB427" s="163"/>
      <c r="BC427" s="238"/>
    </row>
    <row r="428" spans="1:55" ht="32.25" customHeight="1">
      <c r="A428" s="315"/>
      <c r="B428" s="345"/>
      <c r="C428" s="310"/>
      <c r="D428" s="148" t="s">
        <v>37</v>
      </c>
      <c r="E428" s="163">
        <f t="shared" si="314"/>
        <v>0</v>
      </c>
      <c r="F428" s="163">
        <f t="shared" si="315"/>
        <v>0</v>
      </c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238"/>
    </row>
    <row r="429" spans="1:55" ht="50.25" customHeight="1">
      <c r="A429" s="315"/>
      <c r="B429" s="345"/>
      <c r="C429" s="310"/>
      <c r="D429" s="172" t="s">
        <v>2</v>
      </c>
      <c r="E429" s="163">
        <f t="shared" si="314"/>
        <v>0</v>
      </c>
      <c r="F429" s="163">
        <f t="shared" si="315"/>
        <v>0</v>
      </c>
      <c r="G429" s="163" t="e">
        <f t="shared" si="281"/>
        <v>#DIV/0!</v>
      </c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238"/>
    </row>
    <row r="430" spans="1:55" ht="22.5" customHeight="1">
      <c r="A430" s="315"/>
      <c r="B430" s="345"/>
      <c r="C430" s="310"/>
      <c r="D430" s="236" t="s">
        <v>268</v>
      </c>
      <c r="E430" s="163">
        <f>H430+K430+N430+Q430+T430+W430+Z430+AE430+AJ430+AO430+AT430+AY430</f>
        <v>360</v>
      </c>
      <c r="F430" s="163">
        <f t="shared" si="315"/>
        <v>345</v>
      </c>
      <c r="G430" s="163">
        <f t="shared" si="281"/>
        <v>95.833333333333329</v>
      </c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  <c r="AG430" s="163"/>
      <c r="AH430" s="163"/>
      <c r="AI430" s="163"/>
      <c r="AJ430" s="163">
        <v>345</v>
      </c>
      <c r="AK430" s="163">
        <v>345</v>
      </c>
      <c r="AL430" s="163"/>
      <c r="AM430" s="163"/>
      <c r="AN430" s="163"/>
      <c r="AO430" s="163"/>
      <c r="AP430" s="163"/>
      <c r="AQ430" s="163"/>
      <c r="AR430" s="163"/>
      <c r="AS430" s="163"/>
      <c r="AT430" s="163">
        <f>360-345</f>
        <v>15</v>
      </c>
      <c r="AU430" s="163"/>
      <c r="AV430" s="163"/>
      <c r="AW430" s="163"/>
      <c r="AX430" s="163"/>
      <c r="AY430" s="163"/>
      <c r="AZ430" s="163"/>
      <c r="BA430" s="163"/>
      <c r="BB430" s="163"/>
      <c r="BC430" s="238"/>
    </row>
    <row r="431" spans="1:55" ht="82.5" customHeight="1">
      <c r="A431" s="315"/>
      <c r="B431" s="345"/>
      <c r="C431" s="310"/>
      <c r="D431" s="236" t="s">
        <v>274</v>
      </c>
      <c r="E431" s="163">
        <f t="shared" ref="E431:E433" si="317">H431+K431+N431+Q431+T431+W431+Z431+AE431+AJ431+AO431+AT431+AY431</f>
        <v>0</v>
      </c>
      <c r="F431" s="163">
        <f t="shared" si="315"/>
        <v>0</v>
      </c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238"/>
    </row>
    <row r="432" spans="1:55" ht="22.5" customHeight="1">
      <c r="A432" s="315"/>
      <c r="B432" s="345"/>
      <c r="C432" s="310"/>
      <c r="D432" s="236" t="s">
        <v>269</v>
      </c>
      <c r="E432" s="163">
        <f t="shared" si="317"/>
        <v>0</v>
      </c>
      <c r="F432" s="163">
        <f t="shared" si="315"/>
        <v>0</v>
      </c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238"/>
    </row>
    <row r="433" spans="1:55" ht="31.2">
      <c r="A433" s="316"/>
      <c r="B433" s="346"/>
      <c r="C433" s="310"/>
      <c r="D433" s="238" t="s">
        <v>43</v>
      </c>
      <c r="E433" s="163">
        <f t="shared" si="317"/>
        <v>0</v>
      </c>
      <c r="F433" s="163">
        <f t="shared" si="315"/>
        <v>0</v>
      </c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238"/>
    </row>
    <row r="434" spans="1:55" ht="22.5" customHeight="1">
      <c r="A434" s="314" t="s">
        <v>494</v>
      </c>
      <c r="B434" s="344" t="s">
        <v>544</v>
      </c>
      <c r="C434" s="310" t="s">
        <v>293</v>
      </c>
      <c r="D434" s="150" t="s">
        <v>41</v>
      </c>
      <c r="E434" s="163">
        <f t="shared" ref="E434:E436" si="318">H434+K434+N434+Q434+T434+W434+Z434+AE434+AJ434+AO434+AT434+AY434</f>
        <v>959</v>
      </c>
      <c r="F434" s="163">
        <f t="shared" ref="F434:F440" si="319">I434+L434+O434+R434+U434+X434+AA434+AF434+AK434+AP434+AU434+AZ434</f>
        <v>959</v>
      </c>
      <c r="G434" s="163">
        <f t="shared" si="281"/>
        <v>100</v>
      </c>
      <c r="H434" s="163">
        <f>H435+H436+H437+H439+H440</f>
        <v>0</v>
      </c>
      <c r="I434" s="163">
        <f t="shared" ref="I434:BA434" si="320">I435+I436+I437+I439+I440</f>
        <v>0</v>
      </c>
      <c r="J434" s="163">
        <f t="shared" si="320"/>
        <v>0</v>
      </c>
      <c r="K434" s="163">
        <f t="shared" si="320"/>
        <v>0</v>
      </c>
      <c r="L434" s="163">
        <f t="shared" si="320"/>
        <v>0</v>
      </c>
      <c r="M434" s="163">
        <f t="shared" si="320"/>
        <v>0</v>
      </c>
      <c r="N434" s="163">
        <f t="shared" si="320"/>
        <v>0</v>
      </c>
      <c r="O434" s="163">
        <f t="shared" si="320"/>
        <v>0</v>
      </c>
      <c r="P434" s="163">
        <f t="shared" si="320"/>
        <v>0</v>
      </c>
      <c r="Q434" s="163">
        <f t="shared" si="320"/>
        <v>0</v>
      </c>
      <c r="R434" s="163">
        <f t="shared" si="320"/>
        <v>0</v>
      </c>
      <c r="S434" s="163">
        <f t="shared" si="320"/>
        <v>0</v>
      </c>
      <c r="T434" s="163">
        <f t="shared" si="320"/>
        <v>0</v>
      </c>
      <c r="U434" s="163">
        <f t="shared" si="320"/>
        <v>0</v>
      </c>
      <c r="V434" s="163">
        <f t="shared" si="320"/>
        <v>0</v>
      </c>
      <c r="W434" s="163">
        <f t="shared" si="320"/>
        <v>959</v>
      </c>
      <c r="X434" s="163">
        <f t="shared" si="320"/>
        <v>959</v>
      </c>
      <c r="Y434" s="163">
        <f t="shared" si="320"/>
        <v>0</v>
      </c>
      <c r="Z434" s="163">
        <f t="shared" si="320"/>
        <v>0</v>
      </c>
      <c r="AA434" s="163">
        <f t="shared" si="320"/>
        <v>0</v>
      </c>
      <c r="AB434" s="163">
        <f t="shared" si="320"/>
        <v>0</v>
      </c>
      <c r="AC434" s="163">
        <f t="shared" si="320"/>
        <v>0</v>
      </c>
      <c r="AD434" s="163">
        <f t="shared" si="320"/>
        <v>0</v>
      </c>
      <c r="AE434" s="163">
        <f t="shared" si="320"/>
        <v>0</v>
      </c>
      <c r="AF434" s="163">
        <f t="shared" si="320"/>
        <v>0</v>
      </c>
      <c r="AG434" s="163">
        <f t="shared" si="320"/>
        <v>0</v>
      </c>
      <c r="AH434" s="163">
        <f t="shared" si="320"/>
        <v>0</v>
      </c>
      <c r="AI434" s="163">
        <f t="shared" si="320"/>
        <v>0</v>
      </c>
      <c r="AJ434" s="163">
        <f t="shared" si="320"/>
        <v>0</v>
      </c>
      <c r="AK434" s="163">
        <f t="shared" si="320"/>
        <v>0</v>
      </c>
      <c r="AL434" s="163">
        <f t="shared" si="320"/>
        <v>0</v>
      </c>
      <c r="AM434" s="163">
        <f t="shared" si="320"/>
        <v>0</v>
      </c>
      <c r="AN434" s="163">
        <f t="shared" si="320"/>
        <v>0</v>
      </c>
      <c r="AO434" s="163">
        <f t="shared" si="320"/>
        <v>0</v>
      </c>
      <c r="AP434" s="163">
        <f t="shared" si="320"/>
        <v>0</v>
      </c>
      <c r="AQ434" s="163">
        <f t="shared" si="320"/>
        <v>0</v>
      </c>
      <c r="AR434" s="163">
        <f t="shared" si="320"/>
        <v>0</v>
      </c>
      <c r="AS434" s="163">
        <f t="shared" si="320"/>
        <v>0</v>
      </c>
      <c r="AT434" s="163">
        <f t="shared" si="320"/>
        <v>0</v>
      </c>
      <c r="AU434" s="163">
        <f t="shared" si="320"/>
        <v>0</v>
      </c>
      <c r="AV434" s="163">
        <f t="shared" si="320"/>
        <v>0</v>
      </c>
      <c r="AW434" s="163">
        <f t="shared" si="320"/>
        <v>0</v>
      </c>
      <c r="AX434" s="163">
        <f t="shared" si="320"/>
        <v>0</v>
      </c>
      <c r="AY434" s="163">
        <f t="shared" si="320"/>
        <v>0</v>
      </c>
      <c r="AZ434" s="163">
        <f t="shared" si="320"/>
        <v>0</v>
      </c>
      <c r="BA434" s="163">
        <f t="shared" si="320"/>
        <v>0</v>
      </c>
      <c r="BB434" s="163"/>
      <c r="BC434" s="238"/>
    </row>
    <row r="435" spans="1:55" ht="32.25" customHeight="1">
      <c r="A435" s="315"/>
      <c r="B435" s="345"/>
      <c r="C435" s="310"/>
      <c r="D435" s="148" t="s">
        <v>37</v>
      </c>
      <c r="E435" s="163">
        <f t="shared" si="318"/>
        <v>0</v>
      </c>
      <c r="F435" s="163">
        <f t="shared" si="319"/>
        <v>0</v>
      </c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238"/>
    </row>
    <row r="436" spans="1:55" ht="50.25" customHeight="1">
      <c r="A436" s="315"/>
      <c r="B436" s="345"/>
      <c r="C436" s="310"/>
      <c r="D436" s="172" t="s">
        <v>2</v>
      </c>
      <c r="E436" s="163">
        <f t="shared" si="318"/>
        <v>0</v>
      </c>
      <c r="F436" s="163">
        <f t="shared" si="319"/>
        <v>0</v>
      </c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238"/>
    </row>
    <row r="437" spans="1:55" ht="22.5" customHeight="1">
      <c r="A437" s="315"/>
      <c r="B437" s="345"/>
      <c r="C437" s="310"/>
      <c r="D437" s="236" t="s">
        <v>268</v>
      </c>
      <c r="E437" s="163">
        <f>H437+K437+N437+Q437+T437+W437+Z437+AE437+AJ437+AO437+AT437+AY437</f>
        <v>959</v>
      </c>
      <c r="F437" s="163">
        <f t="shared" si="319"/>
        <v>959</v>
      </c>
      <c r="G437" s="163">
        <f t="shared" ref="G437:G673" si="321">F437*100/E437</f>
        <v>100</v>
      </c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>
        <v>959</v>
      </c>
      <c r="X437" s="163">
        <v>959</v>
      </c>
      <c r="Y437" s="163"/>
      <c r="Z437" s="163"/>
      <c r="AA437" s="163"/>
      <c r="AB437" s="163"/>
      <c r="AC437" s="163"/>
      <c r="AD437" s="163"/>
      <c r="AE437" s="163"/>
      <c r="AF437" s="163"/>
      <c r="AG437" s="163"/>
      <c r="AH437" s="163"/>
      <c r="AI437" s="163"/>
      <c r="AJ437" s="163"/>
      <c r="AK437" s="163"/>
      <c r="AL437" s="163"/>
      <c r="AM437" s="163"/>
      <c r="AN437" s="163"/>
      <c r="AO437" s="163"/>
      <c r="AP437" s="163"/>
      <c r="AQ437" s="163"/>
      <c r="AR437" s="163"/>
      <c r="AS437" s="163"/>
      <c r="AT437" s="163"/>
      <c r="AU437" s="163"/>
      <c r="AV437" s="163"/>
      <c r="AW437" s="163"/>
      <c r="AX437" s="163"/>
      <c r="AY437" s="163"/>
      <c r="AZ437" s="163"/>
      <c r="BA437" s="163"/>
      <c r="BB437" s="163"/>
      <c r="BC437" s="238"/>
    </row>
    <row r="438" spans="1:55" ht="82.5" customHeight="1">
      <c r="A438" s="315"/>
      <c r="B438" s="345"/>
      <c r="C438" s="310"/>
      <c r="D438" s="236" t="s">
        <v>274</v>
      </c>
      <c r="E438" s="163">
        <f t="shared" ref="E438:E440" si="322">H438+K438+N438+Q438+T438+W438+Z438+AE438+AJ438+AO438+AT438+AY438</f>
        <v>0</v>
      </c>
      <c r="F438" s="163">
        <f t="shared" si="319"/>
        <v>0</v>
      </c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3"/>
      <c r="AQ438" s="163"/>
      <c r="AR438" s="163"/>
      <c r="AS438" s="163"/>
      <c r="AT438" s="163"/>
      <c r="AU438" s="163"/>
      <c r="AV438" s="163"/>
      <c r="AW438" s="163"/>
      <c r="AX438" s="163"/>
      <c r="AY438" s="163"/>
      <c r="AZ438" s="163"/>
      <c r="BA438" s="163"/>
      <c r="BB438" s="163"/>
      <c r="BC438" s="238"/>
    </row>
    <row r="439" spans="1:55" ht="22.5" customHeight="1">
      <c r="A439" s="315"/>
      <c r="B439" s="345"/>
      <c r="C439" s="310"/>
      <c r="D439" s="236" t="s">
        <v>269</v>
      </c>
      <c r="E439" s="163">
        <f t="shared" si="322"/>
        <v>0</v>
      </c>
      <c r="F439" s="163">
        <f t="shared" si="319"/>
        <v>0</v>
      </c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3"/>
      <c r="AQ439" s="163"/>
      <c r="AR439" s="163"/>
      <c r="AS439" s="163"/>
      <c r="AT439" s="163"/>
      <c r="AU439" s="163"/>
      <c r="AV439" s="163"/>
      <c r="AW439" s="163"/>
      <c r="AX439" s="163"/>
      <c r="AY439" s="163"/>
      <c r="AZ439" s="163"/>
      <c r="BA439" s="163"/>
      <c r="BB439" s="163"/>
      <c r="BC439" s="238"/>
    </row>
    <row r="440" spans="1:55" ht="31.2">
      <c r="A440" s="316"/>
      <c r="B440" s="346"/>
      <c r="C440" s="310"/>
      <c r="D440" s="238" t="s">
        <v>43</v>
      </c>
      <c r="E440" s="163">
        <f t="shared" si="322"/>
        <v>0</v>
      </c>
      <c r="F440" s="163">
        <f t="shared" si="319"/>
        <v>0</v>
      </c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3"/>
      <c r="AQ440" s="163"/>
      <c r="AR440" s="163"/>
      <c r="AS440" s="163"/>
      <c r="AT440" s="163"/>
      <c r="AU440" s="163"/>
      <c r="AV440" s="163"/>
      <c r="AW440" s="163"/>
      <c r="AX440" s="163"/>
      <c r="AY440" s="163"/>
      <c r="AZ440" s="163"/>
      <c r="BA440" s="163"/>
      <c r="BB440" s="163"/>
      <c r="BC440" s="238"/>
    </row>
    <row r="441" spans="1:55" ht="22.5" customHeight="1">
      <c r="A441" s="314" t="s">
        <v>495</v>
      </c>
      <c r="B441" s="344" t="s">
        <v>545</v>
      </c>
      <c r="C441" s="310" t="s">
        <v>293</v>
      </c>
      <c r="D441" s="150" t="s">
        <v>41</v>
      </c>
      <c r="E441" s="163">
        <f t="shared" ref="E441:E443" si="323">H441+K441+N441+Q441+T441+W441+Z441+AE441+AJ441+AO441+AT441+AY441</f>
        <v>288.31699999999995</v>
      </c>
      <c r="F441" s="163">
        <f t="shared" ref="F441:F447" si="324">I441+L441+O441+R441+U441+X441+AA441+AF441+AK441+AP441+AU441+AZ441</f>
        <v>0</v>
      </c>
      <c r="G441" s="163">
        <f t="shared" si="321"/>
        <v>0</v>
      </c>
      <c r="H441" s="163">
        <f>H442+H443+H444+H446+H447</f>
        <v>0</v>
      </c>
      <c r="I441" s="163">
        <f t="shared" ref="I441:BA441" si="325">I442+I443+I444+I446+I447</f>
        <v>0</v>
      </c>
      <c r="J441" s="163">
        <f t="shared" si="325"/>
        <v>0</v>
      </c>
      <c r="K441" s="163">
        <f t="shared" si="325"/>
        <v>0</v>
      </c>
      <c r="L441" s="163">
        <f t="shared" si="325"/>
        <v>0</v>
      </c>
      <c r="M441" s="163">
        <f t="shared" si="325"/>
        <v>0</v>
      </c>
      <c r="N441" s="163">
        <f t="shared" si="325"/>
        <v>0</v>
      </c>
      <c r="O441" s="163">
        <f t="shared" si="325"/>
        <v>0</v>
      </c>
      <c r="P441" s="163">
        <f t="shared" si="325"/>
        <v>0</v>
      </c>
      <c r="Q441" s="163">
        <f t="shared" si="325"/>
        <v>0</v>
      </c>
      <c r="R441" s="163">
        <f t="shared" si="325"/>
        <v>0</v>
      </c>
      <c r="S441" s="163">
        <f t="shared" si="325"/>
        <v>0</v>
      </c>
      <c r="T441" s="163">
        <f t="shared" si="325"/>
        <v>0</v>
      </c>
      <c r="U441" s="163">
        <f t="shared" si="325"/>
        <v>0</v>
      </c>
      <c r="V441" s="163">
        <f t="shared" si="325"/>
        <v>0</v>
      </c>
      <c r="W441" s="163">
        <f t="shared" si="325"/>
        <v>0</v>
      </c>
      <c r="X441" s="163">
        <f t="shared" si="325"/>
        <v>0</v>
      </c>
      <c r="Y441" s="163">
        <f t="shared" si="325"/>
        <v>0</v>
      </c>
      <c r="Z441" s="163">
        <f t="shared" si="325"/>
        <v>0</v>
      </c>
      <c r="AA441" s="163">
        <f t="shared" si="325"/>
        <v>0</v>
      </c>
      <c r="AB441" s="163">
        <f t="shared" si="325"/>
        <v>0</v>
      </c>
      <c r="AC441" s="163">
        <f t="shared" si="325"/>
        <v>0</v>
      </c>
      <c r="AD441" s="163">
        <f t="shared" si="325"/>
        <v>0</v>
      </c>
      <c r="AE441" s="163">
        <f t="shared" si="325"/>
        <v>0</v>
      </c>
      <c r="AF441" s="163">
        <f t="shared" si="325"/>
        <v>0</v>
      </c>
      <c r="AG441" s="163">
        <f t="shared" si="325"/>
        <v>0</v>
      </c>
      <c r="AH441" s="163">
        <f t="shared" si="325"/>
        <v>0</v>
      </c>
      <c r="AI441" s="163">
        <f t="shared" si="325"/>
        <v>0</v>
      </c>
      <c r="AJ441" s="163">
        <f t="shared" si="325"/>
        <v>0</v>
      </c>
      <c r="AK441" s="163">
        <f t="shared" si="325"/>
        <v>0</v>
      </c>
      <c r="AL441" s="163">
        <f t="shared" si="325"/>
        <v>0</v>
      </c>
      <c r="AM441" s="163">
        <f t="shared" si="325"/>
        <v>0</v>
      </c>
      <c r="AN441" s="163">
        <f t="shared" si="325"/>
        <v>0</v>
      </c>
      <c r="AO441" s="163">
        <f t="shared" si="325"/>
        <v>0</v>
      </c>
      <c r="AP441" s="163">
        <f t="shared" si="325"/>
        <v>0</v>
      </c>
      <c r="AQ441" s="163">
        <f t="shared" si="325"/>
        <v>0</v>
      </c>
      <c r="AR441" s="163">
        <f t="shared" si="325"/>
        <v>0</v>
      </c>
      <c r="AS441" s="163">
        <f t="shared" si="325"/>
        <v>0</v>
      </c>
      <c r="AT441" s="163">
        <f t="shared" si="325"/>
        <v>0</v>
      </c>
      <c r="AU441" s="163">
        <f t="shared" si="325"/>
        <v>0</v>
      </c>
      <c r="AV441" s="163">
        <f t="shared" si="325"/>
        <v>0</v>
      </c>
      <c r="AW441" s="163">
        <f t="shared" si="325"/>
        <v>0</v>
      </c>
      <c r="AX441" s="163">
        <f t="shared" si="325"/>
        <v>0</v>
      </c>
      <c r="AY441" s="163">
        <f t="shared" si="325"/>
        <v>288.31699999999995</v>
      </c>
      <c r="AZ441" s="163">
        <f t="shared" si="325"/>
        <v>0</v>
      </c>
      <c r="BA441" s="163">
        <f t="shared" si="325"/>
        <v>0</v>
      </c>
      <c r="BB441" s="163"/>
      <c r="BC441" s="238"/>
    </row>
    <row r="442" spans="1:55" ht="32.25" customHeight="1">
      <c r="A442" s="315"/>
      <c r="B442" s="345"/>
      <c r="C442" s="310"/>
      <c r="D442" s="148" t="s">
        <v>37</v>
      </c>
      <c r="E442" s="163">
        <f t="shared" si="323"/>
        <v>0</v>
      </c>
      <c r="F442" s="163">
        <f t="shared" si="324"/>
        <v>0</v>
      </c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  <c r="AG442" s="163"/>
      <c r="AH442" s="163"/>
      <c r="AI442" s="163"/>
      <c r="AJ442" s="163"/>
      <c r="AK442" s="163"/>
      <c r="AL442" s="163"/>
      <c r="AM442" s="163"/>
      <c r="AN442" s="163"/>
      <c r="AO442" s="163"/>
      <c r="AP442" s="163"/>
      <c r="AQ442" s="163"/>
      <c r="AR442" s="163"/>
      <c r="AS442" s="163"/>
      <c r="AT442" s="163"/>
      <c r="AU442" s="163"/>
      <c r="AV442" s="163"/>
      <c r="AW442" s="163"/>
      <c r="AX442" s="163"/>
      <c r="AY442" s="163"/>
      <c r="AZ442" s="163"/>
      <c r="BA442" s="163"/>
      <c r="BB442" s="163"/>
      <c r="BC442" s="238"/>
    </row>
    <row r="443" spans="1:55" ht="50.25" customHeight="1">
      <c r="A443" s="315"/>
      <c r="B443" s="345"/>
      <c r="C443" s="310"/>
      <c r="D443" s="172" t="s">
        <v>2</v>
      </c>
      <c r="E443" s="163">
        <f t="shared" si="323"/>
        <v>0</v>
      </c>
      <c r="F443" s="163">
        <f t="shared" si="324"/>
        <v>0</v>
      </c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  <c r="AG443" s="163"/>
      <c r="AH443" s="163"/>
      <c r="AI443" s="163"/>
      <c r="AJ443" s="163"/>
      <c r="AK443" s="163"/>
      <c r="AL443" s="163"/>
      <c r="AM443" s="163"/>
      <c r="AN443" s="163"/>
      <c r="AO443" s="163"/>
      <c r="AP443" s="163"/>
      <c r="AQ443" s="163"/>
      <c r="AR443" s="163"/>
      <c r="AS443" s="163"/>
      <c r="AT443" s="163"/>
      <c r="AU443" s="163"/>
      <c r="AV443" s="163"/>
      <c r="AW443" s="163"/>
      <c r="AX443" s="163"/>
      <c r="AY443" s="163"/>
      <c r="AZ443" s="163"/>
      <c r="BA443" s="163"/>
      <c r="BB443" s="163"/>
      <c r="BC443" s="238"/>
    </row>
    <row r="444" spans="1:55" ht="22.5" customHeight="1">
      <c r="A444" s="315"/>
      <c r="B444" s="345"/>
      <c r="C444" s="310"/>
      <c r="D444" s="236" t="s">
        <v>268</v>
      </c>
      <c r="E444" s="163">
        <f>H444+K444+N444+Q444+T444+W444+Z444+AE444+AJ444+AO444+AT444+AY444</f>
        <v>288.31699999999995</v>
      </c>
      <c r="F444" s="163">
        <f t="shared" si="324"/>
        <v>0</v>
      </c>
      <c r="G444" s="163">
        <f t="shared" si="321"/>
        <v>0</v>
      </c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3"/>
      <c r="AQ444" s="163"/>
      <c r="AR444" s="163"/>
      <c r="AS444" s="163"/>
      <c r="AT444" s="163"/>
      <c r="AU444" s="163"/>
      <c r="AV444" s="163"/>
      <c r="AW444" s="163"/>
      <c r="AX444" s="163"/>
      <c r="AY444" s="163">
        <f>565.17-276.853</f>
        <v>288.31699999999995</v>
      </c>
      <c r="AZ444" s="163"/>
      <c r="BA444" s="163"/>
      <c r="BB444" s="163"/>
      <c r="BC444" s="238"/>
    </row>
    <row r="445" spans="1:55" ht="82.5" customHeight="1">
      <c r="A445" s="315"/>
      <c r="B445" s="345"/>
      <c r="C445" s="310"/>
      <c r="D445" s="236" t="s">
        <v>274</v>
      </c>
      <c r="E445" s="163">
        <f t="shared" ref="E445:E450" si="326">H445+K445+N445+Q445+T445+W445+Z445+AE445+AJ445+AO445+AT445+AY445</f>
        <v>0</v>
      </c>
      <c r="F445" s="163">
        <f t="shared" si="324"/>
        <v>0</v>
      </c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  <c r="AG445" s="163"/>
      <c r="AH445" s="163"/>
      <c r="AI445" s="163"/>
      <c r="AJ445" s="163"/>
      <c r="AK445" s="163"/>
      <c r="AL445" s="163"/>
      <c r="AM445" s="163"/>
      <c r="AN445" s="163"/>
      <c r="AO445" s="163"/>
      <c r="AP445" s="163"/>
      <c r="AQ445" s="163"/>
      <c r="AR445" s="163"/>
      <c r="AS445" s="163"/>
      <c r="AT445" s="163"/>
      <c r="AU445" s="163"/>
      <c r="AV445" s="163"/>
      <c r="AW445" s="163"/>
      <c r="AX445" s="163"/>
      <c r="AY445" s="163"/>
      <c r="AZ445" s="163"/>
      <c r="BA445" s="163"/>
      <c r="BB445" s="163"/>
      <c r="BC445" s="238"/>
    </row>
    <row r="446" spans="1:55" ht="22.5" customHeight="1">
      <c r="A446" s="315"/>
      <c r="B446" s="345"/>
      <c r="C446" s="310"/>
      <c r="D446" s="236" t="s">
        <v>269</v>
      </c>
      <c r="E446" s="163">
        <f t="shared" si="326"/>
        <v>0</v>
      </c>
      <c r="F446" s="163">
        <f t="shared" si="324"/>
        <v>0</v>
      </c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  <c r="AG446" s="163"/>
      <c r="AH446" s="163"/>
      <c r="AI446" s="163"/>
      <c r="AJ446" s="163"/>
      <c r="AK446" s="163"/>
      <c r="AL446" s="163"/>
      <c r="AM446" s="163"/>
      <c r="AN446" s="163"/>
      <c r="AO446" s="163"/>
      <c r="AP446" s="163"/>
      <c r="AQ446" s="163"/>
      <c r="AR446" s="163"/>
      <c r="AS446" s="163"/>
      <c r="AT446" s="163"/>
      <c r="AU446" s="163"/>
      <c r="AV446" s="163"/>
      <c r="AW446" s="163"/>
      <c r="AX446" s="163"/>
      <c r="AY446" s="163"/>
      <c r="AZ446" s="163"/>
      <c r="BA446" s="163"/>
      <c r="BB446" s="163"/>
      <c r="BC446" s="238"/>
    </row>
    <row r="447" spans="1:55" ht="31.2">
      <c r="A447" s="316"/>
      <c r="B447" s="346"/>
      <c r="C447" s="310"/>
      <c r="D447" s="238" t="s">
        <v>43</v>
      </c>
      <c r="E447" s="163">
        <f t="shared" si="326"/>
        <v>0</v>
      </c>
      <c r="F447" s="163">
        <f t="shared" si="324"/>
        <v>0</v>
      </c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3"/>
      <c r="AQ447" s="163"/>
      <c r="AR447" s="163"/>
      <c r="AS447" s="163"/>
      <c r="AT447" s="163"/>
      <c r="AU447" s="163"/>
      <c r="AV447" s="163"/>
      <c r="AW447" s="163"/>
      <c r="AX447" s="163"/>
      <c r="AY447" s="163"/>
      <c r="AZ447" s="163"/>
      <c r="BA447" s="163"/>
      <c r="BB447" s="163"/>
      <c r="BC447" s="238"/>
    </row>
    <row r="448" spans="1:55" ht="22.5" customHeight="1">
      <c r="A448" s="314" t="s">
        <v>496</v>
      </c>
      <c r="B448" s="344" t="s">
        <v>546</v>
      </c>
      <c r="C448" s="310" t="s">
        <v>293</v>
      </c>
      <c r="D448" s="150" t="s">
        <v>41</v>
      </c>
      <c r="E448" s="163">
        <f t="shared" si="326"/>
        <v>2500</v>
      </c>
      <c r="F448" s="163">
        <f t="shared" ref="F448:F454" si="327">I448+L448+O448+R448+U448+X448+AA448+AF448+AK448+AP448+AU448+AZ448</f>
        <v>2500</v>
      </c>
      <c r="G448" s="163">
        <f t="shared" ref="G448" si="328">F448*100/E448</f>
        <v>100</v>
      </c>
      <c r="H448" s="163">
        <f>H449+H450+H451+H453+H454</f>
        <v>0</v>
      </c>
      <c r="I448" s="163">
        <f t="shared" ref="I448:BA448" si="329">I449+I450+I451+I453+I454</f>
        <v>0</v>
      </c>
      <c r="J448" s="163">
        <f t="shared" si="329"/>
        <v>0</v>
      </c>
      <c r="K448" s="163">
        <f t="shared" si="329"/>
        <v>0</v>
      </c>
      <c r="L448" s="163">
        <f t="shared" si="329"/>
        <v>0</v>
      </c>
      <c r="M448" s="163">
        <f t="shared" si="329"/>
        <v>0</v>
      </c>
      <c r="N448" s="163">
        <f t="shared" si="329"/>
        <v>0</v>
      </c>
      <c r="O448" s="163">
        <f t="shared" si="329"/>
        <v>0</v>
      </c>
      <c r="P448" s="163">
        <f t="shared" si="329"/>
        <v>0</v>
      </c>
      <c r="Q448" s="163">
        <f t="shared" si="329"/>
        <v>0</v>
      </c>
      <c r="R448" s="163">
        <f t="shared" si="329"/>
        <v>0</v>
      </c>
      <c r="S448" s="163">
        <f t="shared" si="329"/>
        <v>0</v>
      </c>
      <c r="T448" s="163">
        <f t="shared" si="329"/>
        <v>0</v>
      </c>
      <c r="U448" s="163">
        <f t="shared" si="329"/>
        <v>0</v>
      </c>
      <c r="V448" s="163">
        <f t="shared" si="329"/>
        <v>0</v>
      </c>
      <c r="W448" s="163">
        <f t="shared" si="329"/>
        <v>0</v>
      </c>
      <c r="X448" s="163">
        <f t="shared" si="329"/>
        <v>0</v>
      </c>
      <c r="Y448" s="163">
        <f t="shared" si="329"/>
        <v>0</v>
      </c>
      <c r="Z448" s="163">
        <f t="shared" si="329"/>
        <v>0</v>
      </c>
      <c r="AA448" s="163">
        <f t="shared" si="329"/>
        <v>0</v>
      </c>
      <c r="AB448" s="163">
        <f t="shared" si="329"/>
        <v>0</v>
      </c>
      <c r="AC448" s="163">
        <f t="shared" si="329"/>
        <v>0</v>
      </c>
      <c r="AD448" s="163">
        <f t="shared" si="329"/>
        <v>0</v>
      </c>
      <c r="AE448" s="163">
        <f t="shared" si="329"/>
        <v>2500</v>
      </c>
      <c r="AF448" s="163">
        <f t="shared" si="329"/>
        <v>2500</v>
      </c>
      <c r="AG448" s="163">
        <f t="shared" si="329"/>
        <v>0</v>
      </c>
      <c r="AH448" s="163">
        <f t="shared" si="329"/>
        <v>0</v>
      </c>
      <c r="AI448" s="163">
        <f t="shared" si="329"/>
        <v>0</v>
      </c>
      <c r="AJ448" s="163">
        <f t="shared" si="329"/>
        <v>0</v>
      </c>
      <c r="AK448" s="163">
        <f t="shared" si="329"/>
        <v>0</v>
      </c>
      <c r="AL448" s="163">
        <f t="shared" si="329"/>
        <v>0</v>
      </c>
      <c r="AM448" s="163">
        <f t="shared" si="329"/>
        <v>0</v>
      </c>
      <c r="AN448" s="163">
        <f t="shared" si="329"/>
        <v>0</v>
      </c>
      <c r="AO448" s="163">
        <f t="shared" si="329"/>
        <v>0</v>
      </c>
      <c r="AP448" s="163">
        <f t="shared" si="329"/>
        <v>0</v>
      </c>
      <c r="AQ448" s="163">
        <f t="shared" si="329"/>
        <v>0</v>
      </c>
      <c r="AR448" s="163">
        <f t="shared" si="329"/>
        <v>0</v>
      </c>
      <c r="AS448" s="163">
        <f t="shared" si="329"/>
        <v>0</v>
      </c>
      <c r="AT448" s="163">
        <f t="shared" si="329"/>
        <v>0</v>
      </c>
      <c r="AU448" s="163">
        <f t="shared" si="329"/>
        <v>0</v>
      </c>
      <c r="AV448" s="163">
        <f t="shared" si="329"/>
        <v>0</v>
      </c>
      <c r="AW448" s="163">
        <f t="shared" si="329"/>
        <v>0</v>
      </c>
      <c r="AX448" s="163">
        <f t="shared" si="329"/>
        <v>0</v>
      </c>
      <c r="AY448" s="163">
        <f t="shared" si="329"/>
        <v>0</v>
      </c>
      <c r="AZ448" s="163">
        <f t="shared" si="329"/>
        <v>0</v>
      </c>
      <c r="BA448" s="163">
        <f t="shared" si="329"/>
        <v>0</v>
      </c>
      <c r="BB448" s="163"/>
      <c r="BC448" s="238"/>
    </row>
    <row r="449" spans="1:55" ht="32.25" customHeight="1">
      <c r="A449" s="315"/>
      <c r="B449" s="345"/>
      <c r="C449" s="310"/>
      <c r="D449" s="148" t="s">
        <v>37</v>
      </c>
      <c r="E449" s="163">
        <f t="shared" si="326"/>
        <v>0</v>
      </c>
      <c r="F449" s="163">
        <f t="shared" si="327"/>
        <v>0</v>
      </c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238"/>
    </row>
    <row r="450" spans="1:55" ht="50.25" customHeight="1">
      <c r="A450" s="315"/>
      <c r="B450" s="345"/>
      <c r="C450" s="310"/>
      <c r="D450" s="172" t="s">
        <v>2</v>
      </c>
      <c r="E450" s="163">
        <f t="shared" si="326"/>
        <v>0</v>
      </c>
      <c r="F450" s="163">
        <f t="shared" si="327"/>
        <v>0</v>
      </c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238"/>
    </row>
    <row r="451" spans="1:55" ht="22.5" customHeight="1">
      <c r="A451" s="315"/>
      <c r="B451" s="345"/>
      <c r="C451" s="310"/>
      <c r="D451" s="236" t="s">
        <v>268</v>
      </c>
      <c r="E451" s="163">
        <f>H451+K451+N451+Q451+T451+W451+Z451+AE451+AJ451+AO451+AT451+AY451</f>
        <v>2500</v>
      </c>
      <c r="F451" s="163">
        <f t="shared" si="327"/>
        <v>2500</v>
      </c>
      <c r="G451" s="163">
        <f t="shared" ref="G451" si="330">F451*100/E451</f>
        <v>100</v>
      </c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>
        <f>2694.03774-194.03774</f>
        <v>2500</v>
      </c>
      <c r="AF451" s="163">
        <f>2694.03774-194.03774</f>
        <v>2500</v>
      </c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238"/>
    </row>
    <row r="452" spans="1:55" ht="82.5" customHeight="1">
      <c r="A452" s="315"/>
      <c r="B452" s="345"/>
      <c r="C452" s="310"/>
      <c r="D452" s="236" t="s">
        <v>274</v>
      </c>
      <c r="E452" s="163">
        <f t="shared" ref="E452:E457" si="331">H452+K452+N452+Q452+T452+W452+Z452+AE452+AJ452+AO452+AT452+AY452</f>
        <v>0</v>
      </c>
      <c r="F452" s="163">
        <f t="shared" si="327"/>
        <v>0</v>
      </c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238"/>
    </row>
    <row r="453" spans="1:55" ht="22.5" customHeight="1">
      <c r="A453" s="315"/>
      <c r="B453" s="345"/>
      <c r="C453" s="310"/>
      <c r="D453" s="236" t="s">
        <v>269</v>
      </c>
      <c r="E453" s="163">
        <f t="shared" si="331"/>
        <v>0</v>
      </c>
      <c r="F453" s="163">
        <f t="shared" si="327"/>
        <v>0</v>
      </c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238"/>
    </row>
    <row r="454" spans="1:55" ht="31.2">
      <c r="A454" s="316"/>
      <c r="B454" s="346"/>
      <c r="C454" s="310"/>
      <c r="D454" s="238" t="s">
        <v>43</v>
      </c>
      <c r="E454" s="163">
        <f t="shared" si="331"/>
        <v>0</v>
      </c>
      <c r="F454" s="163">
        <f t="shared" si="327"/>
        <v>0</v>
      </c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238"/>
    </row>
    <row r="455" spans="1:55" ht="22.5" customHeight="1">
      <c r="A455" s="314" t="s">
        <v>497</v>
      </c>
      <c r="B455" s="310" t="s">
        <v>547</v>
      </c>
      <c r="C455" s="310" t="s">
        <v>293</v>
      </c>
      <c r="D455" s="150" t="s">
        <v>41</v>
      </c>
      <c r="E455" s="163">
        <f t="shared" si="331"/>
        <v>261.00200000000001</v>
      </c>
      <c r="F455" s="163">
        <f t="shared" ref="F455:F461" si="332">I455+L455+O455+R455+U455+X455+AA455+AF455+AK455+AP455+AU455+AZ455</f>
        <v>260</v>
      </c>
      <c r="G455" s="163">
        <f t="shared" ref="G455" si="333">F455*100/E455</f>
        <v>99.616094895824546</v>
      </c>
      <c r="H455" s="163">
        <f>H456+H457+H458+H460+H461</f>
        <v>0</v>
      </c>
      <c r="I455" s="163">
        <f t="shared" ref="I455:BA455" si="334">I456+I457+I458+I460+I461</f>
        <v>0</v>
      </c>
      <c r="J455" s="163">
        <f t="shared" si="334"/>
        <v>0</v>
      </c>
      <c r="K455" s="163">
        <f t="shared" si="334"/>
        <v>0</v>
      </c>
      <c r="L455" s="163">
        <f t="shared" si="334"/>
        <v>0</v>
      </c>
      <c r="M455" s="163">
        <f t="shared" si="334"/>
        <v>0</v>
      </c>
      <c r="N455" s="163">
        <f t="shared" si="334"/>
        <v>0</v>
      </c>
      <c r="O455" s="163">
        <f t="shared" si="334"/>
        <v>0</v>
      </c>
      <c r="P455" s="163">
        <f t="shared" si="334"/>
        <v>0</v>
      </c>
      <c r="Q455" s="163">
        <f t="shared" si="334"/>
        <v>0</v>
      </c>
      <c r="R455" s="163">
        <f t="shared" si="334"/>
        <v>0</v>
      </c>
      <c r="S455" s="163">
        <f t="shared" si="334"/>
        <v>0</v>
      </c>
      <c r="T455" s="163">
        <f t="shared" si="334"/>
        <v>0</v>
      </c>
      <c r="U455" s="163">
        <f t="shared" si="334"/>
        <v>0</v>
      </c>
      <c r="V455" s="163">
        <f t="shared" si="334"/>
        <v>0</v>
      </c>
      <c r="W455" s="163">
        <f t="shared" si="334"/>
        <v>0</v>
      </c>
      <c r="X455" s="163">
        <f t="shared" si="334"/>
        <v>0</v>
      </c>
      <c r="Y455" s="163">
        <f t="shared" si="334"/>
        <v>0</v>
      </c>
      <c r="Z455" s="163">
        <f t="shared" si="334"/>
        <v>260</v>
      </c>
      <c r="AA455" s="163">
        <f t="shared" si="334"/>
        <v>260</v>
      </c>
      <c r="AB455" s="163">
        <f t="shared" si="334"/>
        <v>0</v>
      </c>
      <c r="AC455" s="163">
        <f t="shared" si="334"/>
        <v>0</v>
      </c>
      <c r="AD455" s="163">
        <f t="shared" si="334"/>
        <v>0</v>
      </c>
      <c r="AE455" s="163">
        <f t="shared" si="334"/>
        <v>0</v>
      </c>
      <c r="AF455" s="163">
        <f t="shared" si="334"/>
        <v>0</v>
      </c>
      <c r="AG455" s="163">
        <f t="shared" si="334"/>
        <v>0</v>
      </c>
      <c r="AH455" s="163">
        <f t="shared" si="334"/>
        <v>0</v>
      </c>
      <c r="AI455" s="163">
        <f t="shared" si="334"/>
        <v>0</v>
      </c>
      <c r="AJ455" s="163">
        <f t="shared" si="334"/>
        <v>0</v>
      </c>
      <c r="AK455" s="163">
        <f t="shared" si="334"/>
        <v>0</v>
      </c>
      <c r="AL455" s="163">
        <f t="shared" si="334"/>
        <v>0</v>
      </c>
      <c r="AM455" s="163">
        <f t="shared" si="334"/>
        <v>0</v>
      </c>
      <c r="AN455" s="163">
        <f t="shared" si="334"/>
        <v>0</v>
      </c>
      <c r="AO455" s="163">
        <f t="shared" si="334"/>
        <v>0</v>
      </c>
      <c r="AP455" s="163">
        <f t="shared" si="334"/>
        <v>0</v>
      </c>
      <c r="AQ455" s="163">
        <f t="shared" si="334"/>
        <v>0</v>
      </c>
      <c r="AR455" s="163">
        <f t="shared" si="334"/>
        <v>0</v>
      </c>
      <c r="AS455" s="163">
        <f t="shared" si="334"/>
        <v>0</v>
      </c>
      <c r="AT455" s="163">
        <f t="shared" si="334"/>
        <v>0</v>
      </c>
      <c r="AU455" s="163">
        <f t="shared" si="334"/>
        <v>0</v>
      </c>
      <c r="AV455" s="163">
        <f t="shared" si="334"/>
        <v>0</v>
      </c>
      <c r="AW455" s="163">
        <f t="shared" si="334"/>
        <v>0</v>
      </c>
      <c r="AX455" s="163">
        <f t="shared" si="334"/>
        <v>0</v>
      </c>
      <c r="AY455" s="163">
        <f t="shared" si="334"/>
        <v>1.002</v>
      </c>
      <c r="AZ455" s="163">
        <f t="shared" si="334"/>
        <v>0</v>
      </c>
      <c r="BA455" s="163">
        <f t="shared" si="334"/>
        <v>0</v>
      </c>
      <c r="BB455" s="163"/>
      <c r="BC455" s="238"/>
    </row>
    <row r="456" spans="1:55" ht="32.25" customHeight="1">
      <c r="A456" s="315"/>
      <c r="B456" s="310"/>
      <c r="C456" s="310"/>
      <c r="D456" s="148" t="s">
        <v>37</v>
      </c>
      <c r="E456" s="163">
        <f t="shared" si="331"/>
        <v>0</v>
      </c>
      <c r="F456" s="163">
        <f t="shared" si="332"/>
        <v>0</v>
      </c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238"/>
    </row>
    <row r="457" spans="1:55" ht="50.25" customHeight="1">
      <c r="A457" s="315"/>
      <c r="B457" s="310"/>
      <c r="C457" s="310"/>
      <c r="D457" s="172" t="s">
        <v>2</v>
      </c>
      <c r="E457" s="163">
        <f t="shared" si="331"/>
        <v>0</v>
      </c>
      <c r="F457" s="163">
        <f t="shared" si="332"/>
        <v>0</v>
      </c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238"/>
    </row>
    <row r="458" spans="1:55" ht="22.5" customHeight="1">
      <c r="A458" s="315"/>
      <c r="B458" s="310"/>
      <c r="C458" s="310"/>
      <c r="D458" s="236" t="s">
        <v>268</v>
      </c>
      <c r="E458" s="163">
        <f>H458+K458+N458+Q458+T458+W458+Z458+AE458+AJ458+AO458+AT458+AY458</f>
        <v>261.00200000000001</v>
      </c>
      <c r="F458" s="163">
        <f t="shared" si="332"/>
        <v>260</v>
      </c>
      <c r="G458" s="163">
        <f t="shared" ref="G458" si="335">F458*100/E458</f>
        <v>99.616094895824546</v>
      </c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>
        <v>260</v>
      </c>
      <c r="AA458" s="163">
        <v>260</v>
      </c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>
        <v>1.002</v>
      </c>
      <c r="AZ458" s="163"/>
      <c r="BA458" s="163"/>
      <c r="BB458" s="163"/>
      <c r="BC458" s="238"/>
    </row>
    <row r="459" spans="1:55" ht="82.5" customHeight="1">
      <c r="A459" s="315"/>
      <c r="B459" s="310"/>
      <c r="C459" s="310"/>
      <c r="D459" s="236" t="s">
        <v>274</v>
      </c>
      <c r="E459" s="163">
        <f t="shared" ref="E459:E464" si="336">H459+K459+N459+Q459+T459+W459+Z459+AE459+AJ459+AO459+AT459+AY459</f>
        <v>0</v>
      </c>
      <c r="F459" s="163">
        <f t="shared" si="332"/>
        <v>0</v>
      </c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238"/>
    </row>
    <row r="460" spans="1:55" ht="22.5" customHeight="1">
      <c r="A460" s="315"/>
      <c r="B460" s="310"/>
      <c r="C460" s="310"/>
      <c r="D460" s="236" t="s">
        <v>269</v>
      </c>
      <c r="E460" s="163">
        <f t="shared" si="336"/>
        <v>0</v>
      </c>
      <c r="F460" s="163">
        <f t="shared" si="332"/>
        <v>0</v>
      </c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238"/>
    </row>
    <row r="461" spans="1:55" ht="31.2">
      <c r="A461" s="316"/>
      <c r="B461" s="310"/>
      <c r="C461" s="310"/>
      <c r="D461" s="238" t="s">
        <v>43</v>
      </c>
      <c r="E461" s="163">
        <f t="shared" si="336"/>
        <v>0</v>
      </c>
      <c r="F461" s="163">
        <f t="shared" si="332"/>
        <v>0</v>
      </c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238"/>
    </row>
    <row r="462" spans="1:55" ht="22.5" customHeight="1">
      <c r="A462" s="314" t="s">
        <v>498</v>
      </c>
      <c r="B462" s="310" t="s">
        <v>548</v>
      </c>
      <c r="C462" s="310" t="s">
        <v>293</v>
      </c>
      <c r="D462" s="150" t="s">
        <v>41</v>
      </c>
      <c r="E462" s="163">
        <f t="shared" si="336"/>
        <v>23.19605</v>
      </c>
      <c r="F462" s="163">
        <f t="shared" ref="F462:F468" si="337">I462+L462+O462+R462+U462+X462+AA462+AF462+AK462+AP462+AU462+AZ462</f>
        <v>0</v>
      </c>
      <c r="G462" s="163">
        <f t="shared" ref="G462" si="338">F462*100/E462</f>
        <v>0</v>
      </c>
      <c r="H462" s="163">
        <f>H463+H464+H465+H467+H468</f>
        <v>0</v>
      </c>
      <c r="I462" s="163">
        <f t="shared" ref="I462:BA462" si="339">I463+I464+I465+I467+I468</f>
        <v>0</v>
      </c>
      <c r="J462" s="163">
        <f t="shared" si="339"/>
        <v>0</v>
      </c>
      <c r="K462" s="163">
        <f t="shared" si="339"/>
        <v>0</v>
      </c>
      <c r="L462" s="163">
        <f t="shared" si="339"/>
        <v>0</v>
      </c>
      <c r="M462" s="163">
        <f t="shared" si="339"/>
        <v>0</v>
      </c>
      <c r="N462" s="163">
        <f t="shared" si="339"/>
        <v>0</v>
      </c>
      <c r="O462" s="163">
        <f t="shared" si="339"/>
        <v>0</v>
      </c>
      <c r="P462" s="163">
        <f t="shared" si="339"/>
        <v>0</v>
      </c>
      <c r="Q462" s="163">
        <f t="shared" si="339"/>
        <v>0</v>
      </c>
      <c r="R462" s="163">
        <f t="shared" si="339"/>
        <v>0</v>
      </c>
      <c r="S462" s="163">
        <f t="shared" si="339"/>
        <v>0</v>
      </c>
      <c r="T462" s="163">
        <f t="shared" si="339"/>
        <v>0</v>
      </c>
      <c r="U462" s="163">
        <f t="shared" si="339"/>
        <v>0</v>
      </c>
      <c r="V462" s="163">
        <f t="shared" si="339"/>
        <v>0</v>
      </c>
      <c r="W462" s="163">
        <f t="shared" si="339"/>
        <v>0</v>
      </c>
      <c r="X462" s="163">
        <f t="shared" si="339"/>
        <v>0</v>
      </c>
      <c r="Y462" s="163">
        <f t="shared" si="339"/>
        <v>0</v>
      </c>
      <c r="Z462" s="163">
        <f t="shared" si="339"/>
        <v>0</v>
      </c>
      <c r="AA462" s="163">
        <f t="shared" si="339"/>
        <v>0</v>
      </c>
      <c r="AB462" s="163">
        <f t="shared" si="339"/>
        <v>0</v>
      </c>
      <c r="AC462" s="163">
        <f t="shared" si="339"/>
        <v>0</v>
      </c>
      <c r="AD462" s="163">
        <f t="shared" si="339"/>
        <v>0</v>
      </c>
      <c r="AE462" s="163">
        <f t="shared" si="339"/>
        <v>0</v>
      </c>
      <c r="AF462" s="163">
        <f t="shared" si="339"/>
        <v>0</v>
      </c>
      <c r="AG462" s="163">
        <f t="shared" si="339"/>
        <v>0</v>
      </c>
      <c r="AH462" s="163">
        <f t="shared" si="339"/>
        <v>0</v>
      </c>
      <c r="AI462" s="163">
        <f t="shared" si="339"/>
        <v>0</v>
      </c>
      <c r="AJ462" s="163">
        <f t="shared" si="339"/>
        <v>0</v>
      </c>
      <c r="AK462" s="163">
        <f t="shared" si="339"/>
        <v>0</v>
      </c>
      <c r="AL462" s="163">
        <f t="shared" si="339"/>
        <v>0</v>
      </c>
      <c r="AM462" s="163">
        <f t="shared" si="339"/>
        <v>0</v>
      </c>
      <c r="AN462" s="163">
        <f t="shared" si="339"/>
        <v>0</v>
      </c>
      <c r="AO462" s="163">
        <f t="shared" si="339"/>
        <v>0</v>
      </c>
      <c r="AP462" s="163">
        <f t="shared" si="339"/>
        <v>0</v>
      </c>
      <c r="AQ462" s="163">
        <f t="shared" si="339"/>
        <v>0</v>
      </c>
      <c r="AR462" s="163">
        <f t="shared" si="339"/>
        <v>0</v>
      </c>
      <c r="AS462" s="163">
        <f t="shared" si="339"/>
        <v>0</v>
      </c>
      <c r="AT462" s="163">
        <f t="shared" si="339"/>
        <v>0</v>
      </c>
      <c r="AU462" s="163">
        <f t="shared" si="339"/>
        <v>0</v>
      </c>
      <c r="AV462" s="163">
        <f t="shared" si="339"/>
        <v>0</v>
      </c>
      <c r="AW462" s="163">
        <f t="shared" si="339"/>
        <v>0</v>
      </c>
      <c r="AX462" s="163">
        <f t="shared" si="339"/>
        <v>0</v>
      </c>
      <c r="AY462" s="163">
        <f t="shared" si="339"/>
        <v>23.19605</v>
      </c>
      <c r="AZ462" s="163">
        <f t="shared" si="339"/>
        <v>0</v>
      </c>
      <c r="BA462" s="163">
        <f t="shared" si="339"/>
        <v>0</v>
      </c>
      <c r="BB462" s="163"/>
      <c r="BC462" s="238"/>
    </row>
    <row r="463" spans="1:55" ht="32.25" customHeight="1">
      <c r="A463" s="315"/>
      <c r="B463" s="310"/>
      <c r="C463" s="310"/>
      <c r="D463" s="148" t="s">
        <v>37</v>
      </c>
      <c r="E463" s="163">
        <f t="shared" si="336"/>
        <v>0</v>
      </c>
      <c r="F463" s="163">
        <f t="shared" si="337"/>
        <v>0</v>
      </c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238"/>
    </row>
    <row r="464" spans="1:55" ht="50.25" customHeight="1">
      <c r="A464" s="315"/>
      <c r="B464" s="310"/>
      <c r="C464" s="310"/>
      <c r="D464" s="172" t="s">
        <v>2</v>
      </c>
      <c r="E464" s="163">
        <f t="shared" si="336"/>
        <v>0</v>
      </c>
      <c r="F464" s="163">
        <f t="shared" si="337"/>
        <v>0</v>
      </c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163"/>
      <c r="AT464" s="163"/>
      <c r="AU464" s="163"/>
      <c r="AV464" s="163"/>
      <c r="AW464" s="163"/>
      <c r="AX464" s="163"/>
      <c r="AY464" s="163"/>
      <c r="AZ464" s="163"/>
      <c r="BA464" s="163"/>
      <c r="BB464" s="163"/>
      <c r="BC464" s="238"/>
    </row>
    <row r="465" spans="1:55" ht="22.5" customHeight="1">
      <c r="A465" s="315"/>
      <c r="B465" s="310"/>
      <c r="C465" s="310"/>
      <c r="D465" s="236" t="s">
        <v>268</v>
      </c>
      <c r="E465" s="163">
        <f>H465+K465+N465+Q465+T465+W465+Z465+AE465+AJ465+AO465+AT465+AY465</f>
        <v>23.19605</v>
      </c>
      <c r="F465" s="163">
        <f t="shared" si="337"/>
        <v>0</v>
      </c>
      <c r="G465" s="163">
        <f t="shared" ref="G465" si="340">F465*100/E465</f>
        <v>0</v>
      </c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3"/>
      <c r="AQ465" s="163"/>
      <c r="AR465" s="163"/>
      <c r="AS465" s="163"/>
      <c r="AT465" s="163"/>
      <c r="AU465" s="163"/>
      <c r="AV465" s="163"/>
      <c r="AW465" s="163"/>
      <c r="AX465" s="163"/>
      <c r="AY465" s="163">
        <v>23.19605</v>
      </c>
      <c r="AZ465" s="163"/>
      <c r="BA465" s="163"/>
      <c r="BB465" s="163"/>
      <c r="BC465" s="238"/>
    </row>
    <row r="466" spans="1:55" ht="82.5" customHeight="1">
      <c r="A466" s="315"/>
      <c r="B466" s="310"/>
      <c r="C466" s="310"/>
      <c r="D466" s="236" t="s">
        <v>274</v>
      </c>
      <c r="E466" s="163">
        <f t="shared" ref="E466:E471" si="341">H466+K466+N466+Q466+T466+W466+Z466+AE466+AJ466+AO466+AT466+AY466</f>
        <v>23.19605</v>
      </c>
      <c r="F466" s="163">
        <f t="shared" si="337"/>
        <v>0</v>
      </c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  <c r="AG466" s="163"/>
      <c r="AH466" s="163"/>
      <c r="AI466" s="163"/>
      <c r="AJ466" s="163"/>
      <c r="AK466" s="163"/>
      <c r="AL466" s="163"/>
      <c r="AM466" s="163"/>
      <c r="AN466" s="163"/>
      <c r="AO466" s="163"/>
      <c r="AP466" s="163"/>
      <c r="AQ466" s="163"/>
      <c r="AR466" s="163"/>
      <c r="AS466" s="163"/>
      <c r="AT466" s="163"/>
      <c r="AU466" s="163"/>
      <c r="AV466" s="163"/>
      <c r="AW466" s="163"/>
      <c r="AX466" s="163"/>
      <c r="AY466" s="163">
        <v>23.19605</v>
      </c>
      <c r="AZ466" s="163"/>
      <c r="BA466" s="163"/>
      <c r="BB466" s="163"/>
      <c r="BC466" s="238"/>
    </row>
    <row r="467" spans="1:55" ht="22.5" customHeight="1">
      <c r="A467" s="315"/>
      <c r="B467" s="310"/>
      <c r="C467" s="310"/>
      <c r="D467" s="236" t="s">
        <v>269</v>
      </c>
      <c r="E467" s="163">
        <f t="shared" si="341"/>
        <v>0</v>
      </c>
      <c r="F467" s="163">
        <f t="shared" si="337"/>
        <v>0</v>
      </c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238"/>
    </row>
    <row r="468" spans="1:55" ht="31.2">
      <c r="A468" s="316"/>
      <c r="B468" s="310"/>
      <c r="C468" s="310"/>
      <c r="D468" s="238" t="s">
        <v>43</v>
      </c>
      <c r="E468" s="163">
        <f t="shared" si="341"/>
        <v>0</v>
      </c>
      <c r="F468" s="163">
        <f t="shared" si="337"/>
        <v>0</v>
      </c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3"/>
      <c r="AQ468" s="163"/>
      <c r="AR468" s="163"/>
      <c r="AS468" s="163"/>
      <c r="AT468" s="163"/>
      <c r="AU468" s="163"/>
      <c r="AV468" s="163"/>
      <c r="AW468" s="163"/>
      <c r="AX468" s="163"/>
      <c r="AY468" s="163"/>
      <c r="AZ468" s="163"/>
      <c r="BA468" s="163"/>
      <c r="BB468" s="163"/>
      <c r="BC468" s="238"/>
    </row>
    <row r="469" spans="1:55" ht="22.5" hidden="1" customHeight="1">
      <c r="A469" s="314" t="s">
        <v>499</v>
      </c>
      <c r="B469" s="310"/>
      <c r="C469" s="310" t="s">
        <v>293</v>
      </c>
      <c r="D469" s="150" t="s">
        <v>41</v>
      </c>
      <c r="E469" s="163">
        <f t="shared" si="341"/>
        <v>0</v>
      </c>
      <c r="F469" s="163">
        <f t="shared" ref="F469:F475" si="342">I469+L469+O469+R469+U469+X469+AA469+AF469+AK469+AP469+AU469+AZ469</f>
        <v>0</v>
      </c>
      <c r="G469" s="163" t="e">
        <f t="shared" ref="G469" si="343">F469*100/E469</f>
        <v>#DIV/0!</v>
      </c>
      <c r="H469" s="163">
        <f>H470+H471+H472+H474+H475</f>
        <v>0</v>
      </c>
      <c r="I469" s="163">
        <f t="shared" ref="I469:BA469" si="344">I470+I471+I472+I474+I475</f>
        <v>0</v>
      </c>
      <c r="J469" s="163">
        <f t="shared" si="344"/>
        <v>0</v>
      </c>
      <c r="K469" s="163">
        <f t="shared" si="344"/>
        <v>0</v>
      </c>
      <c r="L469" s="163">
        <f t="shared" si="344"/>
        <v>0</v>
      </c>
      <c r="M469" s="163">
        <f t="shared" si="344"/>
        <v>0</v>
      </c>
      <c r="N469" s="163">
        <f t="shared" si="344"/>
        <v>0</v>
      </c>
      <c r="O469" s="163">
        <f t="shared" si="344"/>
        <v>0</v>
      </c>
      <c r="P469" s="163">
        <f t="shared" si="344"/>
        <v>0</v>
      </c>
      <c r="Q469" s="163">
        <f t="shared" si="344"/>
        <v>0</v>
      </c>
      <c r="R469" s="163">
        <f t="shared" si="344"/>
        <v>0</v>
      </c>
      <c r="S469" s="163">
        <f t="shared" si="344"/>
        <v>0</v>
      </c>
      <c r="T469" s="163">
        <f t="shared" si="344"/>
        <v>0</v>
      </c>
      <c r="U469" s="163">
        <f t="shared" si="344"/>
        <v>0</v>
      </c>
      <c r="V469" s="163">
        <f t="shared" si="344"/>
        <v>0</v>
      </c>
      <c r="W469" s="163">
        <f t="shared" si="344"/>
        <v>0</v>
      </c>
      <c r="X469" s="163">
        <f t="shared" si="344"/>
        <v>0</v>
      </c>
      <c r="Y469" s="163">
        <f t="shared" si="344"/>
        <v>0</v>
      </c>
      <c r="Z469" s="163">
        <f t="shared" si="344"/>
        <v>0</v>
      </c>
      <c r="AA469" s="163">
        <f t="shared" si="344"/>
        <v>0</v>
      </c>
      <c r="AB469" s="163">
        <f t="shared" si="344"/>
        <v>0</v>
      </c>
      <c r="AC469" s="163">
        <f t="shared" si="344"/>
        <v>0</v>
      </c>
      <c r="AD469" s="163">
        <f t="shared" si="344"/>
        <v>0</v>
      </c>
      <c r="AE469" s="163">
        <f t="shared" si="344"/>
        <v>0</v>
      </c>
      <c r="AF469" s="163">
        <f t="shared" si="344"/>
        <v>0</v>
      </c>
      <c r="AG469" s="163">
        <f t="shared" si="344"/>
        <v>0</v>
      </c>
      <c r="AH469" s="163">
        <f t="shared" si="344"/>
        <v>0</v>
      </c>
      <c r="AI469" s="163">
        <f t="shared" si="344"/>
        <v>0</v>
      </c>
      <c r="AJ469" s="163">
        <f t="shared" si="344"/>
        <v>0</v>
      </c>
      <c r="AK469" s="163">
        <f t="shared" si="344"/>
        <v>0</v>
      </c>
      <c r="AL469" s="163">
        <f t="shared" si="344"/>
        <v>0</v>
      </c>
      <c r="AM469" s="163">
        <f t="shared" si="344"/>
        <v>0</v>
      </c>
      <c r="AN469" s="163">
        <f t="shared" si="344"/>
        <v>0</v>
      </c>
      <c r="AO469" s="163">
        <f t="shared" si="344"/>
        <v>0</v>
      </c>
      <c r="AP469" s="163">
        <f t="shared" si="344"/>
        <v>0</v>
      </c>
      <c r="AQ469" s="163">
        <f t="shared" si="344"/>
        <v>0</v>
      </c>
      <c r="AR469" s="163">
        <f t="shared" si="344"/>
        <v>0</v>
      </c>
      <c r="AS469" s="163">
        <f t="shared" si="344"/>
        <v>0</v>
      </c>
      <c r="AT469" s="163">
        <f t="shared" si="344"/>
        <v>0</v>
      </c>
      <c r="AU469" s="163">
        <f t="shared" si="344"/>
        <v>0</v>
      </c>
      <c r="AV469" s="163">
        <f t="shared" si="344"/>
        <v>0</v>
      </c>
      <c r="AW469" s="163">
        <f t="shared" si="344"/>
        <v>0</v>
      </c>
      <c r="AX469" s="163">
        <f t="shared" si="344"/>
        <v>0</v>
      </c>
      <c r="AY469" s="163">
        <f t="shared" si="344"/>
        <v>0</v>
      </c>
      <c r="AZ469" s="163">
        <f t="shared" si="344"/>
        <v>0</v>
      </c>
      <c r="BA469" s="163">
        <f t="shared" si="344"/>
        <v>0</v>
      </c>
      <c r="BB469" s="163"/>
      <c r="BC469" s="238"/>
    </row>
    <row r="470" spans="1:55" ht="32.25" hidden="1" customHeight="1">
      <c r="A470" s="315"/>
      <c r="B470" s="310"/>
      <c r="C470" s="310"/>
      <c r="D470" s="148" t="s">
        <v>37</v>
      </c>
      <c r="E470" s="163">
        <f t="shared" si="341"/>
        <v>0</v>
      </c>
      <c r="F470" s="163">
        <f t="shared" si="342"/>
        <v>0</v>
      </c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238"/>
    </row>
    <row r="471" spans="1:55" ht="50.25" hidden="1" customHeight="1">
      <c r="A471" s="315"/>
      <c r="B471" s="310"/>
      <c r="C471" s="310"/>
      <c r="D471" s="172" t="s">
        <v>2</v>
      </c>
      <c r="E471" s="163">
        <f t="shared" si="341"/>
        <v>0</v>
      </c>
      <c r="F471" s="163">
        <f t="shared" si="342"/>
        <v>0</v>
      </c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238"/>
    </row>
    <row r="472" spans="1:55" ht="22.5" hidden="1" customHeight="1">
      <c r="A472" s="315"/>
      <c r="B472" s="310"/>
      <c r="C472" s="310"/>
      <c r="D472" s="236" t="s">
        <v>268</v>
      </c>
      <c r="E472" s="163">
        <f>H472+K472+N472+Q472+T472+W472+Z472+AE472+AJ472+AO472+AT472+AY472</f>
        <v>0</v>
      </c>
      <c r="F472" s="163">
        <f t="shared" si="342"/>
        <v>0</v>
      </c>
      <c r="G472" s="163" t="e">
        <f t="shared" ref="G472" si="345">F472*100/E472</f>
        <v>#DIV/0!</v>
      </c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/>
      <c r="AZ472" s="163"/>
      <c r="BA472" s="163"/>
      <c r="BB472" s="163"/>
      <c r="BC472" s="238"/>
    </row>
    <row r="473" spans="1:55" ht="82.5" hidden="1" customHeight="1">
      <c r="A473" s="315"/>
      <c r="B473" s="310"/>
      <c r="C473" s="310"/>
      <c r="D473" s="236" t="s">
        <v>274</v>
      </c>
      <c r="E473" s="163">
        <f t="shared" ref="E473:E478" si="346">H473+K473+N473+Q473+T473+W473+Z473+AE473+AJ473+AO473+AT473+AY473</f>
        <v>0</v>
      </c>
      <c r="F473" s="163">
        <f t="shared" si="342"/>
        <v>0</v>
      </c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238"/>
    </row>
    <row r="474" spans="1:55" ht="22.5" hidden="1" customHeight="1">
      <c r="A474" s="315"/>
      <c r="B474" s="310"/>
      <c r="C474" s="310"/>
      <c r="D474" s="236" t="s">
        <v>269</v>
      </c>
      <c r="E474" s="163">
        <f t="shared" si="346"/>
        <v>0</v>
      </c>
      <c r="F474" s="163">
        <f t="shared" si="342"/>
        <v>0</v>
      </c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238"/>
    </row>
    <row r="475" spans="1:55" ht="31.5" hidden="1" customHeight="1">
      <c r="A475" s="316"/>
      <c r="B475" s="310"/>
      <c r="C475" s="310"/>
      <c r="D475" s="238" t="s">
        <v>43</v>
      </c>
      <c r="E475" s="163">
        <f t="shared" si="346"/>
        <v>0</v>
      </c>
      <c r="F475" s="163">
        <f t="shared" si="342"/>
        <v>0</v>
      </c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238"/>
    </row>
    <row r="476" spans="1:55" ht="27.75" hidden="1" customHeight="1">
      <c r="A476" s="314" t="s">
        <v>500</v>
      </c>
      <c r="B476" s="310"/>
      <c r="C476" s="310" t="s">
        <v>293</v>
      </c>
      <c r="D476" s="150" t="s">
        <v>41</v>
      </c>
      <c r="E476" s="163">
        <f t="shared" si="346"/>
        <v>0</v>
      </c>
      <c r="F476" s="163">
        <f t="shared" ref="F476:F482" si="347">I476+L476+O476+R476+U476+X476+AA476+AF476+AK476+AP476+AU476+AZ476</f>
        <v>0</v>
      </c>
      <c r="G476" s="163" t="e">
        <f t="shared" ref="G476" si="348">F476*100/E476</f>
        <v>#DIV/0!</v>
      </c>
      <c r="H476" s="163">
        <f>H477+H478+H479+H481+H482</f>
        <v>0</v>
      </c>
      <c r="I476" s="163">
        <f t="shared" ref="I476:BA476" si="349">I477+I478+I479+I481+I482</f>
        <v>0</v>
      </c>
      <c r="J476" s="163">
        <f t="shared" si="349"/>
        <v>0</v>
      </c>
      <c r="K476" s="163">
        <f t="shared" si="349"/>
        <v>0</v>
      </c>
      <c r="L476" s="163">
        <f t="shared" si="349"/>
        <v>0</v>
      </c>
      <c r="M476" s="163">
        <f t="shared" si="349"/>
        <v>0</v>
      </c>
      <c r="N476" s="163">
        <f t="shared" si="349"/>
        <v>0</v>
      </c>
      <c r="O476" s="163">
        <f t="shared" si="349"/>
        <v>0</v>
      </c>
      <c r="P476" s="163">
        <f t="shared" si="349"/>
        <v>0</v>
      </c>
      <c r="Q476" s="163">
        <f t="shared" si="349"/>
        <v>0</v>
      </c>
      <c r="R476" s="163">
        <f t="shared" si="349"/>
        <v>0</v>
      </c>
      <c r="S476" s="163">
        <f t="shared" si="349"/>
        <v>0</v>
      </c>
      <c r="T476" s="163">
        <f t="shared" si="349"/>
        <v>0</v>
      </c>
      <c r="U476" s="163">
        <f t="shared" si="349"/>
        <v>0</v>
      </c>
      <c r="V476" s="163">
        <f t="shared" si="349"/>
        <v>0</v>
      </c>
      <c r="W476" s="163">
        <f t="shared" si="349"/>
        <v>0</v>
      </c>
      <c r="X476" s="163">
        <f t="shared" si="349"/>
        <v>0</v>
      </c>
      <c r="Y476" s="163">
        <f t="shared" si="349"/>
        <v>0</v>
      </c>
      <c r="Z476" s="163">
        <f t="shared" si="349"/>
        <v>0</v>
      </c>
      <c r="AA476" s="163">
        <f t="shared" si="349"/>
        <v>0</v>
      </c>
      <c r="AB476" s="163">
        <f t="shared" si="349"/>
        <v>0</v>
      </c>
      <c r="AC476" s="163">
        <f t="shared" si="349"/>
        <v>0</v>
      </c>
      <c r="AD476" s="163">
        <f t="shared" si="349"/>
        <v>0</v>
      </c>
      <c r="AE476" s="163">
        <f t="shared" si="349"/>
        <v>0</v>
      </c>
      <c r="AF476" s="163">
        <f t="shared" si="349"/>
        <v>0</v>
      </c>
      <c r="AG476" s="163">
        <f t="shared" si="349"/>
        <v>0</v>
      </c>
      <c r="AH476" s="163">
        <f t="shared" si="349"/>
        <v>0</v>
      </c>
      <c r="AI476" s="163">
        <f t="shared" si="349"/>
        <v>0</v>
      </c>
      <c r="AJ476" s="163">
        <f t="shared" si="349"/>
        <v>0</v>
      </c>
      <c r="AK476" s="163">
        <f t="shared" si="349"/>
        <v>0</v>
      </c>
      <c r="AL476" s="163">
        <f t="shared" si="349"/>
        <v>0</v>
      </c>
      <c r="AM476" s="163">
        <f t="shared" si="349"/>
        <v>0</v>
      </c>
      <c r="AN476" s="163">
        <f t="shared" si="349"/>
        <v>0</v>
      </c>
      <c r="AO476" s="163">
        <f t="shared" si="349"/>
        <v>0</v>
      </c>
      <c r="AP476" s="163">
        <f t="shared" si="349"/>
        <v>0</v>
      </c>
      <c r="AQ476" s="163">
        <f t="shared" si="349"/>
        <v>0</v>
      </c>
      <c r="AR476" s="163">
        <f t="shared" si="349"/>
        <v>0</v>
      </c>
      <c r="AS476" s="163">
        <f t="shared" si="349"/>
        <v>0</v>
      </c>
      <c r="AT476" s="163">
        <f t="shared" si="349"/>
        <v>0</v>
      </c>
      <c r="AU476" s="163">
        <f t="shared" si="349"/>
        <v>0</v>
      </c>
      <c r="AV476" s="163">
        <f t="shared" si="349"/>
        <v>0</v>
      </c>
      <c r="AW476" s="163">
        <f t="shared" si="349"/>
        <v>0</v>
      </c>
      <c r="AX476" s="163">
        <f t="shared" si="349"/>
        <v>0</v>
      </c>
      <c r="AY476" s="163">
        <f t="shared" si="349"/>
        <v>0</v>
      </c>
      <c r="AZ476" s="163">
        <f t="shared" si="349"/>
        <v>0</v>
      </c>
      <c r="BA476" s="163">
        <f t="shared" si="349"/>
        <v>0</v>
      </c>
      <c r="BB476" s="163"/>
      <c r="BC476" s="238"/>
    </row>
    <row r="477" spans="1:55" ht="32.25" hidden="1" customHeight="1">
      <c r="A477" s="315"/>
      <c r="B477" s="310"/>
      <c r="C477" s="310"/>
      <c r="D477" s="148" t="s">
        <v>37</v>
      </c>
      <c r="E477" s="163">
        <f t="shared" si="346"/>
        <v>0</v>
      </c>
      <c r="F477" s="163">
        <f t="shared" si="347"/>
        <v>0</v>
      </c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238"/>
    </row>
    <row r="478" spans="1:55" ht="50.25" hidden="1" customHeight="1">
      <c r="A478" s="315"/>
      <c r="B478" s="310"/>
      <c r="C478" s="310"/>
      <c r="D478" s="172" t="s">
        <v>2</v>
      </c>
      <c r="E478" s="163">
        <f t="shared" si="346"/>
        <v>0</v>
      </c>
      <c r="F478" s="163">
        <f t="shared" si="347"/>
        <v>0</v>
      </c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238"/>
    </row>
    <row r="479" spans="1:55" ht="22.5" hidden="1" customHeight="1">
      <c r="A479" s="315"/>
      <c r="B479" s="310"/>
      <c r="C479" s="310"/>
      <c r="D479" s="236" t="s">
        <v>268</v>
      </c>
      <c r="E479" s="163">
        <f>H479+K479+N479+Q479+T479+W479+Z479+AE479+AJ479+AO479+AT479+AY479</f>
        <v>0</v>
      </c>
      <c r="F479" s="163">
        <f t="shared" si="347"/>
        <v>0</v>
      </c>
      <c r="G479" s="163" t="e">
        <f t="shared" ref="G479" si="350">F479*100/E479</f>
        <v>#DIV/0!</v>
      </c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238"/>
    </row>
    <row r="480" spans="1:55" ht="82.5" hidden="1" customHeight="1">
      <c r="A480" s="315"/>
      <c r="B480" s="310"/>
      <c r="C480" s="310"/>
      <c r="D480" s="236" t="s">
        <v>274</v>
      </c>
      <c r="E480" s="163">
        <f t="shared" ref="E480:E485" si="351">H480+K480+N480+Q480+T480+W480+Z480+AE480+AJ480+AO480+AT480+AY480</f>
        <v>0</v>
      </c>
      <c r="F480" s="163">
        <f t="shared" si="347"/>
        <v>0</v>
      </c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238"/>
    </row>
    <row r="481" spans="1:55" ht="22.5" hidden="1" customHeight="1">
      <c r="A481" s="315"/>
      <c r="B481" s="310"/>
      <c r="C481" s="310"/>
      <c r="D481" s="236" t="s">
        <v>269</v>
      </c>
      <c r="E481" s="163">
        <f t="shared" si="351"/>
        <v>0</v>
      </c>
      <c r="F481" s="163">
        <f t="shared" si="347"/>
        <v>0</v>
      </c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238"/>
    </row>
    <row r="482" spans="1:55" ht="31.5" hidden="1" customHeight="1">
      <c r="A482" s="316"/>
      <c r="B482" s="310"/>
      <c r="C482" s="310"/>
      <c r="D482" s="238" t="s">
        <v>43</v>
      </c>
      <c r="E482" s="163">
        <f t="shared" si="351"/>
        <v>0</v>
      </c>
      <c r="F482" s="163">
        <f t="shared" si="347"/>
        <v>0</v>
      </c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238"/>
    </row>
    <row r="483" spans="1:55" ht="27.75" hidden="1" customHeight="1">
      <c r="A483" s="314" t="s">
        <v>501</v>
      </c>
      <c r="B483" s="310"/>
      <c r="C483" s="310" t="s">
        <v>293</v>
      </c>
      <c r="D483" s="150" t="s">
        <v>41</v>
      </c>
      <c r="E483" s="163">
        <f t="shared" si="351"/>
        <v>0</v>
      </c>
      <c r="F483" s="163">
        <f t="shared" ref="F483:F489" si="352">I483+L483+O483+R483+U483+X483+AA483+AF483+AK483+AP483+AU483+AZ483</f>
        <v>0</v>
      </c>
      <c r="G483" s="163" t="e">
        <f t="shared" ref="G483" si="353">F483*100/E483</f>
        <v>#DIV/0!</v>
      </c>
      <c r="H483" s="163">
        <f>H484+H485+H486+H488+H489</f>
        <v>0</v>
      </c>
      <c r="I483" s="163">
        <f t="shared" ref="I483:BA483" si="354">I484+I485+I486+I488+I489</f>
        <v>0</v>
      </c>
      <c r="J483" s="163">
        <f t="shared" si="354"/>
        <v>0</v>
      </c>
      <c r="K483" s="163">
        <f t="shared" si="354"/>
        <v>0</v>
      </c>
      <c r="L483" s="163">
        <f t="shared" si="354"/>
        <v>0</v>
      </c>
      <c r="M483" s="163">
        <f t="shared" si="354"/>
        <v>0</v>
      </c>
      <c r="N483" s="163">
        <f t="shared" si="354"/>
        <v>0</v>
      </c>
      <c r="O483" s="163">
        <f t="shared" si="354"/>
        <v>0</v>
      </c>
      <c r="P483" s="163">
        <f t="shared" si="354"/>
        <v>0</v>
      </c>
      <c r="Q483" s="163">
        <f t="shared" si="354"/>
        <v>0</v>
      </c>
      <c r="R483" s="163">
        <f t="shared" si="354"/>
        <v>0</v>
      </c>
      <c r="S483" s="163">
        <f t="shared" si="354"/>
        <v>0</v>
      </c>
      <c r="T483" s="163">
        <f t="shared" si="354"/>
        <v>0</v>
      </c>
      <c r="U483" s="163">
        <f t="shared" si="354"/>
        <v>0</v>
      </c>
      <c r="V483" s="163">
        <f t="shared" si="354"/>
        <v>0</v>
      </c>
      <c r="W483" s="163">
        <f t="shared" si="354"/>
        <v>0</v>
      </c>
      <c r="X483" s="163">
        <f t="shared" si="354"/>
        <v>0</v>
      </c>
      <c r="Y483" s="163">
        <f t="shared" si="354"/>
        <v>0</v>
      </c>
      <c r="Z483" s="163">
        <f t="shared" si="354"/>
        <v>0</v>
      </c>
      <c r="AA483" s="163">
        <f t="shared" si="354"/>
        <v>0</v>
      </c>
      <c r="AB483" s="163">
        <f t="shared" si="354"/>
        <v>0</v>
      </c>
      <c r="AC483" s="163">
        <f t="shared" si="354"/>
        <v>0</v>
      </c>
      <c r="AD483" s="163">
        <f t="shared" si="354"/>
        <v>0</v>
      </c>
      <c r="AE483" s="163">
        <f t="shared" si="354"/>
        <v>0</v>
      </c>
      <c r="AF483" s="163">
        <f t="shared" si="354"/>
        <v>0</v>
      </c>
      <c r="AG483" s="163">
        <f t="shared" si="354"/>
        <v>0</v>
      </c>
      <c r="AH483" s="163">
        <f t="shared" si="354"/>
        <v>0</v>
      </c>
      <c r="AI483" s="163">
        <f t="shared" si="354"/>
        <v>0</v>
      </c>
      <c r="AJ483" s="163">
        <f t="shared" si="354"/>
        <v>0</v>
      </c>
      <c r="AK483" s="163">
        <f t="shared" si="354"/>
        <v>0</v>
      </c>
      <c r="AL483" s="163">
        <f t="shared" si="354"/>
        <v>0</v>
      </c>
      <c r="AM483" s="163">
        <f t="shared" si="354"/>
        <v>0</v>
      </c>
      <c r="AN483" s="163">
        <f t="shared" si="354"/>
        <v>0</v>
      </c>
      <c r="AO483" s="163">
        <f t="shared" si="354"/>
        <v>0</v>
      </c>
      <c r="AP483" s="163">
        <f t="shared" si="354"/>
        <v>0</v>
      </c>
      <c r="AQ483" s="163">
        <f t="shared" si="354"/>
        <v>0</v>
      </c>
      <c r="AR483" s="163">
        <f t="shared" si="354"/>
        <v>0</v>
      </c>
      <c r="AS483" s="163">
        <f t="shared" si="354"/>
        <v>0</v>
      </c>
      <c r="AT483" s="163">
        <f t="shared" si="354"/>
        <v>0</v>
      </c>
      <c r="AU483" s="163">
        <f t="shared" si="354"/>
        <v>0</v>
      </c>
      <c r="AV483" s="163">
        <f t="shared" si="354"/>
        <v>0</v>
      </c>
      <c r="AW483" s="163">
        <f t="shared" si="354"/>
        <v>0</v>
      </c>
      <c r="AX483" s="163">
        <f t="shared" si="354"/>
        <v>0</v>
      </c>
      <c r="AY483" s="163">
        <f t="shared" si="354"/>
        <v>0</v>
      </c>
      <c r="AZ483" s="163">
        <f t="shared" si="354"/>
        <v>0</v>
      </c>
      <c r="BA483" s="163">
        <f t="shared" si="354"/>
        <v>0</v>
      </c>
      <c r="BB483" s="163"/>
      <c r="BC483" s="238"/>
    </row>
    <row r="484" spans="1:55" ht="32.25" hidden="1" customHeight="1">
      <c r="A484" s="315"/>
      <c r="B484" s="310"/>
      <c r="C484" s="310"/>
      <c r="D484" s="148" t="s">
        <v>37</v>
      </c>
      <c r="E484" s="163">
        <f t="shared" si="351"/>
        <v>0</v>
      </c>
      <c r="F484" s="163">
        <f t="shared" si="352"/>
        <v>0</v>
      </c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238"/>
    </row>
    <row r="485" spans="1:55" ht="50.25" hidden="1" customHeight="1">
      <c r="A485" s="315"/>
      <c r="B485" s="310"/>
      <c r="C485" s="310"/>
      <c r="D485" s="172" t="s">
        <v>2</v>
      </c>
      <c r="E485" s="163">
        <f t="shared" si="351"/>
        <v>0</v>
      </c>
      <c r="F485" s="163">
        <f t="shared" si="352"/>
        <v>0</v>
      </c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238"/>
    </row>
    <row r="486" spans="1:55" ht="22.5" hidden="1" customHeight="1">
      <c r="A486" s="315"/>
      <c r="B486" s="310"/>
      <c r="C486" s="310"/>
      <c r="D486" s="236" t="s">
        <v>268</v>
      </c>
      <c r="E486" s="201">
        <f>H486+K486+N486+Q486+T486+W486+Z486+AE486+AJ486+AO486+AT486+AY486</f>
        <v>0</v>
      </c>
      <c r="F486" s="201">
        <f t="shared" si="352"/>
        <v>0</v>
      </c>
      <c r="G486" s="163" t="e">
        <f t="shared" ref="G486" si="355">F486*100/E486</f>
        <v>#DIV/0!</v>
      </c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238"/>
    </row>
    <row r="487" spans="1:55" ht="82.5" hidden="1" customHeight="1">
      <c r="A487" s="315"/>
      <c r="B487" s="310"/>
      <c r="C487" s="310"/>
      <c r="D487" s="236" t="s">
        <v>274</v>
      </c>
      <c r="E487" s="163">
        <f t="shared" ref="E487:E492" si="356">H487+K487+N487+Q487+T487+W487+Z487+AE487+AJ487+AO487+AT487+AY487</f>
        <v>0</v>
      </c>
      <c r="F487" s="163">
        <f t="shared" si="352"/>
        <v>0</v>
      </c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238"/>
    </row>
    <row r="488" spans="1:55" ht="22.5" hidden="1" customHeight="1">
      <c r="A488" s="315"/>
      <c r="B488" s="310"/>
      <c r="C488" s="310"/>
      <c r="D488" s="236" t="s">
        <v>269</v>
      </c>
      <c r="E488" s="163">
        <f t="shared" si="356"/>
        <v>0</v>
      </c>
      <c r="F488" s="163">
        <f t="shared" si="352"/>
        <v>0</v>
      </c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238"/>
    </row>
    <row r="489" spans="1:55" ht="31.5" hidden="1" customHeight="1">
      <c r="A489" s="316"/>
      <c r="B489" s="310"/>
      <c r="C489" s="310"/>
      <c r="D489" s="238" t="s">
        <v>43</v>
      </c>
      <c r="E489" s="163">
        <f t="shared" si="356"/>
        <v>0</v>
      </c>
      <c r="F489" s="163">
        <f t="shared" si="352"/>
        <v>0</v>
      </c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238"/>
    </row>
    <row r="490" spans="1:55" ht="27.75" hidden="1" customHeight="1">
      <c r="A490" s="314" t="s">
        <v>502</v>
      </c>
      <c r="B490" s="310"/>
      <c r="C490" s="310" t="s">
        <v>293</v>
      </c>
      <c r="D490" s="150" t="s">
        <v>41</v>
      </c>
      <c r="E490" s="163">
        <f t="shared" si="356"/>
        <v>0</v>
      </c>
      <c r="F490" s="163">
        <f t="shared" ref="F490:F496" si="357">I490+L490+O490+R490+U490+X490+AA490+AF490+AK490+AP490+AU490+AZ490</f>
        <v>0</v>
      </c>
      <c r="G490" s="163" t="e">
        <f t="shared" ref="G490" si="358">F490*100/E490</f>
        <v>#DIV/0!</v>
      </c>
      <c r="H490" s="163">
        <f>H491+H492+H493+H495+H496</f>
        <v>0</v>
      </c>
      <c r="I490" s="163">
        <f t="shared" ref="I490:BA490" si="359">I491+I492+I493+I495+I496</f>
        <v>0</v>
      </c>
      <c r="J490" s="163">
        <f t="shared" si="359"/>
        <v>0</v>
      </c>
      <c r="K490" s="163">
        <f t="shared" si="359"/>
        <v>0</v>
      </c>
      <c r="L490" s="163">
        <f t="shared" si="359"/>
        <v>0</v>
      </c>
      <c r="M490" s="163">
        <f t="shared" si="359"/>
        <v>0</v>
      </c>
      <c r="N490" s="163">
        <f t="shared" si="359"/>
        <v>0</v>
      </c>
      <c r="O490" s="163">
        <f t="shared" si="359"/>
        <v>0</v>
      </c>
      <c r="P490" s="163">
        <f t="shared" si="359"/>
        <v>0</v>
      </c>
      <c r="Q490" s="163">
        <f t="shared" si="359"/>
        <v>0</v>
      </c>
      <c r="R490" s="163">
        <f t="shared" si="359"/>
        <v>0</v>
      </c>
      <c r="S490" s="163">
        <f t="shared" si="359"/>
        <v>0</v>
      </c>
      <c r="T490" s="163">
        <f t="shared" si="359"/>
        <v>0</v>
      </c>
      <c r="U490" s="163">
        <f t="shared" si="359"/>
        <v>0</v>
      </c>
      <c r="V490" s="163">
        <f t="shared" si="359"/>
        <v>0</v>
      </c>
      <c r="W490" s="163">
        <f t="shared" si="359"/>
        <v>0</v>
      </c>
      <c r="X490" s="163">
        <f t="shared" si="359"/>
        <v>0</v>
      </c>
      <c r="Y490" s="163">
        <f t="shared" si="359"/>
        <v>0</v>
      </c>
      <c r="Z490" s="163">
        <f t="shared" si="359"/>
        <v>0</v>
      </c>
      <c r="AA490" s="163">
        <f t="shared" si="359"/>
        <v>0</v>
      </c>
      <c r="AB490" s="163">
        <f t="shared" si="359"/>
        <v>0</v>
      </c>
      <c r="AC490" s="163">
        <f t="shared" si="359"/>
        <v>0</v>
      </c>
      <c r="AD490" s="163">
        <f t="shared" si="359"/>
        <v>0</v>
      </c>
      <c r="AE490" s="163">
        <f t="shared" si="359"/>
        <v>0</v>
      </c>
      <c r="AF490" s="163">
        <f t="shared" si="359"/>
        <v>0</v>
      </c>
      <c r="AG490" s="163">
        <f t="shared" si="359"/>
        <v>0</v>
      </c>
      <c r="AH490" s="163">
        <f t="shared" si="359"/>
        <v>0</v>
      </c>
      <c r="AI490" s="163">
        <f t="shared" si="359"/>
        <v>0</v>
      </c>
      <c r="AJ490" s="163">
        <f t="shared" si="359"/>
        <v>0</v>
      </c>
      <c r="AK490" s="163">
        <f t="shared" si="359"/>
        <v>0</v>
      </c>
      <c r="AL490" s="163">
        <f t="shared" si="359"/>
        <v>0</v>
      </c>
      <c r="AM490" s="163">
        <f t="shared" si="359"/>
        <v>0</v>
      </c>
      <c r="AN490" s="163">
        <f t="shared" si="359"/>
        <v>0</v>
      </c>
      <c r="AO490" s="163">
        <f t="shared" si="359"/>
        <v>0</v>
      </c>
      <c r="AP490" s="163">
        <f t="shared" si="359"/>
        <v>0</v>
      </c>
      <c r="AQ490" s="163">
        <f t="shared" si="359"/>
        <v>0</v>
      </c>
      <c r="AR490" s="163">
        <f t="shared" si="359"/>
        <v>0</v>
      </c>
      <c r="AS490" s="163">
        <f t="shared" si="359"/>
        <v>0</v>
      </c>
      <c r="AT490" s="163">
        <f t="shared" si="359"/>
        <v>0</v>
      </c>
      <c r="AU490" s="163">
        <f t="shared" si="359"/>
        <v>0</v>
      </c>
      <c r="AV490" s="163">
        <f t="shared" si="359"/>
        <v>0</v>
      </c>
      <c r="AW490" s="163">
        <f t="shared" si="359"/>
        <v>0</v>
      </c>
      <c r="AX490" s="163">
        <f t="shared" si="359"/>
        <v>0</v>
      </c>
      <c r="AY490" s="163">
        <f t="shared" si="359"/>
        <v>0</v>
      </c>
      <c r="AZ490" s="163">
        <f t="shared" si="359"/>
        <v>0</v>
      </c>
      <c r="BA490" s="163">
        <f t="shared" si="359"/>
        <v>0</v>
      </c>
      <c r="BB490" s="163"/>
      <c r="BC490" s="238"/>
    </row>
    <row r="491" spans="1:55" ht="32.25" hidden="1" customHeight="1">
      <c r="A491" s="315"/>
      <c r="B491" s="310"/>
      <c r="C491" s="310"/>
      <c r="D491" s="148" t="s">
        <v>37</v>
      </c>
      <c r="E491" s="163">
        <f t="shared" si="356"/>
        <v>0</v>
      </c>
      <c r="F491" s="163">
        <f t="shared" si="357"/>
        <v>0</v>
      </c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238"/>
    </row>
    <row r="492" spans="1:55" ht="50.25" hidden="1" customHeight="1">
      <c r="A492" s="315"/>
      <c r="B492" s="310"/>
      <c r="C492" s="310"/>
      <c r="D492" s="172" t="s">
        <v>2</v>
      </c>
      <c r="E492" s="163">
        <f t="shared" si="356"/>
        <v>0</v>
      </c>
      <c r="F492" s="163">
        <f t="shared" si="357"/>
        <v>0</v>
      </c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238"/>
    </row>
    <row r="493" spans="1:55" ht="22.5" hidden="1" customHeight="1">
      <c r="A493" s="315"/>
      <c r="B493" s="310"/>
      <c r="C493" s="310"/>
      <c r="D493" s="236" t="s">
        <v>268</v>
      </c>
      <c r="E493" s="163">
        <f>H493+K493+N493+Q493+T493+W493+Z493+AE493+AJ493+AO493+AT493+AY493</f>
        <v>0</v>
      </c>
      <c r="F493" s="163">
        <f t="shared" si="357"/>
        <v>0</v>
      </c>
      <c r="G493" s="163" t="e">
        <f t="shared" ref="G493" si="360">F493*100/E493</f>
        <v>#DIV/0!</v>
      </c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238"/>
    </row>
    <row r="494" spans="1:55" ht="82.5" hidden="1" customHeight="1">
      <c r="A494" s="315"/>
      <c r="B494" s="310"/>
      <c r="C494" s="310"/>
      <c r="D494" s="236" t="s">
        <v>274</v>
      </c>
      <c r="E494" s="163">
        <f t="shared" ref="E494:E499" si="361">H494+K494+N494+Q494+T494+W494+Z494+AE494+AJ494+AO494+AT494+AY494</f>
        <v>0</v>
      </c>
      <c r="F494" s="163">
        <f t="shared" si="357"/>
        <v>0</v>
      </c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238"/>
    </row>
    <row r="495" spans="1:55" ht="22.5" hidden="1" customHeight="1">
      <c r="A495" s="315"/>
      <c r="B495" s="310"/>
      <c r="C495" s="310"/>
      <c r="D495" s="236" t="s">
        <v>269</v>
      </c>
      <c r="E495" s="163">
        <f t="shared" si="361"/>
        <v>0</v>
      </c>
      <c r="F495" s="163">
        <f t="shared" si="357"/>
        <v>0</v>
      </c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238"/>
    </row>
    <row r="496" spans="1:55" ht="31.5" hidden="1" customHeight="1">
      <c r="A496" s="316"/>
      <c r="B496" s="310"/>
      <c r="C496" s="310"/>
      <c r="D496" s="238" t="s">
        <v>43</v>
      </c>
      <c r="E496" s="163">
        <f t="shared" si="361"/>
        <v>0</v>
      </c>
      <c r="F496" s="163">
        <f t="shared" si="357"/>
        <v>0</v>
      </c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238"/>
    </row>
    <row r="497" spans="1:55" ht="27.75" hidden="1" customHeight="1">
      <c r="A497" s="314" t="s">
        <v>503</v>
      </c>
      <c r="B497" s="310"/>
      <c r="C497" s="310" t="s">
        <v>293</v>
      </c>
      <c r="D497" s="150" t="s">
        <v>41</v>
      </c>
      <c r="E497" s="163">
        <f t="shared" si="361"/>
        <v>0</v>
      </c>
      <c r="F497" s="163">
        <f t="shared" ref="F497:F503" si="362">I497+L497+O497+R497+U497+X497+AA497+AF497+AK497+AP497+AU497+AZ497</f>
        <v>0</v>
      </c>
      <c r="G497" s="163" t="e">
        <f t="shared" ref="G497" si="363">F497*100/E497</f>
        <v>#DIV/0!</v>
      </c>
      <c r="H497" s="163">
        <f>H498+H499+H500+H502+H503</f>
        <v>0</v>
      </c>
      <c r="I497" s="163">
        <f t="shared" ref="I497:BA497" si="364">I498+I499+I500+I502+I503</f>
        <v>0</v>
      </c>
      <c r="J497" s="163">
        <f t="shared" si="364"/>
        <v>0</v>
      </c>
      <c r="K497" s="163">
        <f t="shared" si="364"/>
        <v>0</v>
      </c>
      <c r="L497" s="163">
        <f t="shared" si="364"/>
        <v>0</v>
      </c>
      <c r="M497" s="163">
        <f t="shared" si="364"/>
        <v>0</v>
      </c>
      <c r="N497" s="163">
        <f t="shared" si="364"/>
        <v>0</v>
      </c>
      <c r="O497" s="163">
        <f t="shared" si="364"/>
        <v>0</v>
      </c>
      <c r="P497" s="163">
        <f t="shared" si="364"/>
        <v>0</v>
      </c>
      <c r="Q497" s="163">
        <f t="shared" si="364"/>
        <v>0</v>
      </c>
      <c r="R497" s="163">
        <f t="shared" si="364"/>
        <v>0</v>
      </c>
      <c r="S497" s="163">
        <f t="shared" si="364"/>
        <v>0</v>
      </c>
      <c r="T497" s="163">
        <f t="shared" si="364"/>
        <v>0</v>
      </c>
      <c r="U497" s="163">
        <f t="shared" si="364"/>
        <v>0</v>
      </c>
      <c r="V497" s="163">
        <f t="shared" si="364"/>
        <v>0</v>
      </c>
      <c r="W497" s="163">
        <f t="shared" si="364"/>
        <v>0</v>
      </c>
      <c r="X497" s="163">
        <f t="shared" si="364"/>
        <v>0</v>
      </c>
      <c r="Y497" s="163">
        <f t="shared" si="364"/>
        <v>0</v>
      </c>
      <c r="Z497" s="163">
        <f t="shared" si="364"/>
        <v>0</v>
      </c>
      <c r="AA497" s="163">
        <f t="shared" si="364"/>
        <v>0</v>
      </c>
      <c r="AB497" s="163">
        <f t="shared" si="364"/>
        <v>0</v>
      </c>
      <c r="AC497" s="163">
        <f t="shared" si="364"/>
        <v>0</v>
      </c>
      <c r="AD497" s="163">
        <f t="shared" si="364"/>
        <v>0</v>
      </c>
      <c r="AE497" s="163">
        <f t="shared" si="364"/>
        <v>0</v>
      </c>
      <c r="AF497" s="163">
        <f t="shared" si="364"/>
        <v>0</v>
      </c>
      <c r="AG497" s="163">
        <f t="shared" si="364"/>
        <v>0</v>
      </c>
      <c r="AH497" s="163">
        <f t="shared" si="364"/>
        <v>0</v>
      </c>
      <c r="AI497" s="163">
        <f t="shared" si="364"/>
        <v>0</v>
      </c>
      <c r="AJ497" s="163">
        <f t="shared" si="364"/>
        <v>0</v>
      </c>
      <c r="AK497" s="163">
        <f t="shared" si="364"/>
        <v>0</v>
      </c>
      <c r="AL497" s="163">
        <f t="shared" si="364"/>
        <v>0</v>
      </c>
      <c r="AM497" s="163">
        <f t="shared" si="364"/>
        <v>0</v>
      </c>
      <c r="AN497" s="163">
        <f t="shared" si="364"/>
        <v>0</v>
      </c>
      <c r="AO497" s="163">
        <f t="shared" si="364"/>
        <v>0</v>
      </c>
      <c r="AP497" s="163">
        <f t="shared" si="364"/>
        <v>0</v>
      </c>
      <c r="AQ497" s="163">
        <f t="shared" si="364"/>
        <v>0</v>
      </c>
      <c r="AR497" s="163">
        <f t="shared" si="364"/>
        <v>0</v>
      </c>
      <c r="AS497" s="163">
        <f t="shared" si="364"/>
        <v>0</v>
      </c>
      <c r="AT497" s="163">
        <f t="shared" si="364"/>
        <v>0</v>
      </c>
      <c r="AU497" s="163">
        <f t="shared" si="364"/>
        <v>0</v>
      </c>
      <c r="AV497" s="163">
        <f t="shared" si="364"/>
        <v>0</v>
      </c>
      <c r="AW497" s="163">
        <f t="shared" si="364"/>
        <v>0</v>
      </c>
      <c r="AX497" s="163">
        <f t="shared" si="364"/>
        <v>0</v>
      </c>
      <c r="AY497" s="163">
        <f t="shared" si="364"/>
        <v>0</v>
      </c>
      <c r="AZ497" s="163">
        <f t="shared" si="364"/>
        <v>0</v>
      </c>
      <c r="BA497" s="163">
        <f t="shared" si="364"/>
        <v>0</v>
      </c>
      <c r="BB497" s="163"/>
      <c r="BC497" s="238"/>
    </row>
    <row r="498" spans="1:55" ht="32.25" hidden="1" customHeight="1">
      <c r="A498" s="315"/>
      <c r="B498" s="310"/>
      <c r="C498" s="310"/>
      <c r="D498" s="148" t="s">
        <v>37</v>
      </c>
      <c r="E498" s="163">
        <f t="shared" si="361"/>
        <v>0</v>
      </c>
      <c r="F498" s="163">
        <f t="shared" si="362"/>
        <v>0</v>
      </c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238"/>
    </row>
    <row r="499" spans="1:55" ht="50.25" hidden="1" customHeight="1">
      <c r="A499" s="315"/>
      <c r="B499" s="310"/>
      <c r="C499" s="310"/>
      <c r="D499" s="172" t="s">
        <v>2</v>
      </c>
      <c r="E499" s="163">
        <f t="shared" si="361"/>
        <v>0</v>
      </c>
      <c r="F499" s="163">
        <f t="shared" si="362"/>
        <v>0</v>
      </c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238"/>
    </row>
    <row r="500" spans="1:55" ht="22.5" hidden="1" customHeight="1">
      <c r="A500" s="315"/>
      <c r="B500" s="310"/>
      <c r="C500" s="310"/>
      <c r="D500" s="236" t="s">
        <v>268</v>
      </c>
      <c r="E500" s="163">
        <f>H500+K500+N500+Q500+T500+W500+Z500+AE500+AJ500+AO500+AT500+AY500</f>
        <v>0</v>
      </c>
      <c r="F500" s="163">
        <f t="shared" si="362"/>
        <v>0</v>
      </c>
      <c r="G500" s="163" t="e">
        <f t="shared" ref="G500" si="365">F500*100/E500</f>
        <v>#DIV/0!</v>
      </c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238"/>
    </row>
    <row r="501" spans="1:55" ht="82.5" hidden="1" customHeight="1">
      <c r="A501" s="315"/>
      <c r="B501" s="310"/>
      <c r="C501" s="310"/>
      <c r="D501" s="236" t="s">
        <v>274</v>
      </c>
      <c r="E501" s="163">
        <f t="shared" ref="E501:E506" si="366">H501+K501+N501+Q501+T501+W501+Z501+AE501+AJ501+AO501+AT501+AY501</f>
        <v>0</v>
      </c>
      <c r="F501" s="163">
        <f t="shared" si="362"/>
        <v>0</v>
      </c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238"/>
    </row>
    <row r="502" spans="1:55" ht="22.5" hidden="1" customHeight="1">
      <c r="A502" s="315"/>
      <c r="B502" s="310"/>
      <c r="C502" s="310"/>
      <c r="D502" s="236" t="s">
        <v>269</v>
      </c>
      <c r="E502" s="163">
        <f t="shared" si="366"/>
        <v>0</v>
      </c>
      <c r="F502" s="163">
        <f t="shared" si="362"/>
        <v>0</v>
      </c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238"/>
    </row>
    <row r="503" spans="1:55" ht="31.5" hidden="1" customHeight="1">
      <c r="A503" s="316"/>
      <c r="B503" s="310"/>
      <c r="C503" s="310"/>
      <c r="D503" s="238" t="s">
        <v>43</v>
      </c>
      <c r="E503" s="163">
        <f t="shared" si="366"/>
        <v>0</v>
      </c>
      <c r="F503" s="163">
        <f t="shared" si="362"/>
        <v>0</v>
      </c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238"/>
    </row>
    <row r="504" spans="1:55" ht="27.75" hidden="1" customHeight="1">
      <c r="A504" s="314" t="s">
        <v>504</v>
      </c>
      <c r="B504" s="310"/>
      <c r="C504" s="310" t="s">
        <v>293</v>
      </c>
      <c r="D504" s="150" t="s">
        <v>41</v>
      </c>
      <c r="E504" s="163">
        <f t="shared" si="366"/>
        <v>0</v>
      </c>
      <c r="F504" s="163">
        <f t="shared" ref="F504:F517" si="367">I504+L504+O504+R504+U504+X504+AA504+AF504+AK504+AP504+AU504+AZ504</f>
        <v>0</v>
      </c>
      <c r="G504" s="163" t="e">
        <f t="shared" ref="G504" si="368">F504*100/E504</f>
        <v>#DIV/0!</v>
      </c>
      <c r="H504" s="163">
        <f>H505+H506+H507+H509+H510</f>
        <v>0</v>
      </c>
      <c r="I504" s="163">
        <f t="shared" ref="I504:BA504" si="369">I505+I506+I507+I509+I510</f>
        <v>0</v>
      </c>
      <c r="J504" s="163">
        <f t="shared" si="369"/>
        <v>0</v>
      </c>
      <c r="K504" s="163">
        <f t="shared" si="369"/>
        <v>0</v>
      </c>
      <c r="L504" s="163">
        <f t="shared" si="369"/>
        <v>0</v>
      </c>
      <c r="M504" s="163">
        <f t="shared" si="369"/>
        <v>0</v>
      </c>
      <c r="N504" s="163">
        <f t="shared" si="369"/>
        <v>0</v>
      </c>
      <c r="O504" s="163">
        <f t="shared" si="369"/>
        <v>0</v>
      </c>
      <c r="P504" s="163">
        <f t="shared" si="369"/>
        <v>0</v>
      </c>
      <c r="Q504" s="163">
        <f t="shared" si="369"/>
        <v>0</v>
      </c>
      <c r="R504" s="163">
        <f t="shared" si="369"/>
        <v>0</v>
      </c>
      <c r="S504" s="163">
        <f t="shared" si="369"/>
        <v>0</v>
      </c>
      <c r="T504" s="163">
        <f t="shared" si="369"/>
        <v>0</v>
      </c>
      <c r="U504" s="163">
        <f t="shared" si="369"/>
        <v>0</v>
      </c>
      <c r="V504" s="163">
        <f t="shared" si="369"/>
        <v>0</v>
      </c>
      <c r="W504" s="163">
        <f t="shared" si="369"/>
        <v>0</v>
      </c>
      <c r="X504" s="163">
        <f t="shared" si="369"/>
        <v>0</v>
      </c>
      <c r="Y504" s="163">
        <f t="shared" si="369"/>
        <v>0</v>
      </c>
      <c r="Z504" s="163">
        <f t="shared" si="369"/>
        <v>0</v>
      </c>
      <c r="AA504" s="163">
        <f t="shared" si="369"/>
        <v>0</v>
      </c>
      <c r="AB504" s="163">
        <f t="shared" si="369"/>
        <v>0</v>
      </c>
      <c r="AC504" s="163">
        <f t="shared" si="369"/>
        <v>0</v>
      </c>
      <c r="AD504" s="163">
        <f t="shared" si="369"/>
        <v>0</v>
      </c>
      <c r="AE504" s="163">
        <f t="shared" si="369"/>
        <v>0</v>
      </c>
      <c r="AF504" s="163">
        <f t="shared" si="369"/>
        <v>0</v>
      </c>
      <c r="AG504" s="163">
        <f t="shared" si="369"/>
        <v>0</v>
      </c>
      <c r="AH504" s="163">
        <f t="shared" si="369"/>
        <v>0</v>
      </c>
      <c r="AI504" s="163">
        <f t="shared" si="369"/>
        <v>0</v>
      </c>
      <c r="AJ504" s="163">
        <f t="shared" si="369"/>
        <v>0</v>
      </c>
      <c r="AK504" s="163">
        <f t="shared" si="369"/>
        <v>0</v>
      </c>
      <c r="AL504" s="163">
        <f t="shared" si="369"/>
        <v>0</v>
      </c>
      <c r="AM504" s="163">
        <f t="shared" si="369"/>
        <v>0</v>
      </c>
      <c r="AN504" s="163">
        <f t="shared" si="369"/>
        <v>0</v>
      </c>
      <c r="AO504" s="163">
        <f t="shared" si="369"/>
        <v>0</v>
      </c>
      <c r="AP504" s="163">
        <f t="shared" si="369"/>
        <v>0</v>
      </c>
      <c r="AQ504" s="163">
        <f t="shared" si="369"/>
        <v>0</v>
      </c>
      <c r="AR504" s="163">
        <f t="shared" si="369"/>
        <v>0</v>
      </c>
      <c r="AS504" s="163">
        <f t="shared" si="369"/>
        <v>0</v>
      </c>
      <c r="AT504" s="163">
        <f t="shared" si="369"/>
        <v>0</v>
      </c>
      <c r="AU504" s="163">
        <f t="shared" si="369"/>
        <v>0</v>
      </c>
      <c r="AV504" s="163">
        <f t="shared" si="369"/>
        <v>0</v>
      </c>
      <c r="AW504" s="163">
        <f t="shared" si="369"/>
        <v>0</v>
      </c>
      <c r="AX504" s="163">
        <f t="shared" si="369"/>
        <v>0</v>
      </c>
      <c r="AY504" s="163">
        <f t="shared" si="369"/>
        <v>0</v>
      </c>
      <c r="AZ504" s="163">
        <f t="shared" si="369"/>
        <v>0</v>
      </c>
      <c r="BA504" s="163">
        <f t="shared" si="369"/>
        <v>0</v>
      </c>
      <c r="BB504" s="163"/>
      <c r="BC504" s="238"/>
    </row>
    <row r="505" spans="1:55" ht="32.25" hidden="1" customHeight="1">
      <c r="A505" s="315"/>
      <c r="B505" s="310"/>
      <c r="C505" s="310"/>
      <c r="D505" s="148" t="s">
        <v>37</v>
      </c>
      <c r="E505" s="163">
        <f t="shared" si="366"/>
        <v>0</v>
      </c>
      <c r="F505" s="163">
        <f t="shared" si="367"/>
        <v>0</v>
      </c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  <c r="AG505" s="163"/>
      <c r="AH505" s="163"/>
      <c r="AI505" s="163"/>
      <c r="AJ505" s="163"/>
      <c r="AK505" s="163"/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238"/>
    </row>
    <row r="506" spans="1:55" ht="50.25" hidden="1" customHeight="1">
      <c r="A506" s="315"/>
      <c r="B506" s="310"/>
      <c r="C506" s="310"/>
      <c r="D506" s="172" t="s">
        <v>2</v>
      </c>
      <c r="E506" s="163">
        <f t="shared" si="366"/>
        <v>0</v>
      </c>
      <c r="F506" s="163">
        <f t="shared" si="367"/>
        <v>0</v>
      </c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238"/>
    </row>
    <row r="507" spans="1:55" ht="22.5" hidden="1" customHeight="1">
      <c r="A507" s="315"/>
      <c r="B507" s="310"/>
      <c r="C507" s="310"/>
      <c r="D507" s="236" t="s">
        <v>268</v>
      </c>
      <c r="E507" s="163">
        <f>H507+K507+N507+Q507+T507+W507+Z507+AE507+AJ507+AO507+AT507+AY507</f>
        <v>0</v>
      </c>
      <c r="F507" s="163">
        <f t="shared" si="367"/>
        <v>0</v>
      </c>
      <c r="G507" s="163" t="e">
        <f t="shared" ref="G507" si="370">F507*100/E507</f>
        <v>#DIV/0!</v>
      </c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238"/>
    </row>
    <row r="508" spans="1:55" ht="82.5" hidden="1" customHeight="1">
      <c r="A508" s="315"/>
      <c r="B508" s="310"/>
      <c r="C508" s="310"/>
      <c r="D508" s="236" t="s">
        <v>274</v>
      </c>
      <c r="E508" s="163">
        <f t="shared" ref="E508:E513" si="371">H508+K508+N508+Q508+T508+W508+Z508+AE508+AJ508+AO508+AT508+AY508</f>
        <v>0</v>
      </c>
      <c r="F508" s="163">
        <f t="shared" si="367"/>
        <v>0</v>
      </c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238"/>
    </row>
    <row r="509" spans="1:55" ht="22.5" hidden="1" customHeight="1">
      <c r="A509" s="315"/>
      <c r="B509" s="310"/>
      <c r="C509" s="310"/>
      <c r="D509" s="236" t="s">
        <v>269</v>
      </c>
      <c r="E509" s="163">
        <f t="shared" si="371"/>
        <v>0</v>
      </c>
      <c r="F509" s="163">
        <f t="shared" si="367"/>
        <v>0</v>
      </c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238"/>
    </row>
    <row r="510" spans="1:55" ht="31.5" hidden="1" customHeight="1">
      <c r="A510" s="316"/>
      <c r="B510" s="310"/>
      <c r="C510" s="310"/>
      <c r="D510" s="238" t="s">
        <v>43</v>
      </c>
      <c r="E510" s="163">
        <f t="shared" si="371"/>
        <v>0</v>
      </c>
      <c r="F510" s="163">
        <f t="shared" si="367"/>
        <v>0</v>
      </c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238"/>
    </row>
    <row r="511" spans="1:55" ht="22.5" customHeight="1">
      <c r="A511" s="314" t="s">
        <v>499</v>
      </c>
      <c r="B511" s="310" t="s">
        <v>621</v>
      </c>
      <c r="C511" s="310" t="s">
        <v>293</v>
      </c>
      <c r="D511" s="150" t="s">
        <v>41</v>
      </c>
      <c r="E511" s="163">
        <f t="shared" si="371"/>
        <v>1253.8887399999999</v>
      </c>
      <c r="F511" s="163">
        <f t="shared" si="367"/>
        <v>1253.8887399999999</v>
      </c>
      <c r="G511" s="163">
        <f t="shared" ref="G511" si="372">F511*100/E511</f>
        <v>100</v>
      </c>
      <c r="H511" s="163">
        <f>H512+H513+H514+H516+H517</f>
        <v>0</v>
      </c>
      <c r="I511" s="163">
        <f t="shared" ref="I511:BA511" si="373">I512+I513+I514+I516+I517</f>
        <v>0</v>
      </c>
      <c r="J511" s="163">
        <f t="shared" si="373"/>
        <v>0</v>
      </c>
      <c r="K511" s="163">
        <f t="shared" si="373"/>
        <v>11.8</v>
      </c>
      <c r="L511" s="163">
        <f t="shared" si="373"/>
        <v>11.8</v>
      </c>
      <c r="M511" s="163">
        <f t="shared" si="373"/>
        <v>0</v>
      </c>
      <c r="N511" s="163">
        <f t="shared" si="373"/>
        <v>0</v>
      </c>
      <c r="O511" s="163">
        <f t="shared" si="373"/>
        <v>0</v>
      </c>
      <c r="P511" s="163">
        <f t="shared" si="373"/>
        <v>0</v>
      </c>
      <c r="Q511" s="163">
        <f t="shared" si="373"/>
        <v>0</v>
      </c>
      <c r="R511" s="163">
        <f t="shared" si="373"/>
        <v>0</v>
      </c>
      <c r="S511" s="163">
        <f t="shared" si="373"/>
        <v>0</v>
      </c>
      <c r="T511" s="163">
        <f t="shared" si="373"/>
        <v>0</v>
      </c>
      <c r="U511" s="163">
        <f t="shared" si="373"/>
        <v>0</v>
      </c>
      <c r="V511" s="163">
        <f t="shared" si="373"/>
        <v>0</v>
      </c>
      <c r="W511" s="163">
        <f t="shared" si="373"/>
        <v>0</v>
      </c>
      <c r="X511" s="163">
        <f t="shared" si="373"/>
        <v>0</v>
      </c>
      <c r="Y511" s="163">
        <f t="shared" si="373"/>
        <v>0</v>
      </c>
      <c r="Z511" s="163">
        <f t="shared" si="373"/>
        <v>18</v>
      </c>
      <c r="AA511" s="163">
        <f t="shared" si="373"/>
        <v>18</v>
      </c>
      <c r="AB511" s="163">
        <f t="shared" si="373"/>
        <v>0</v>
      </c>
      <c r="AC511" s="163">
        <f t="shared" si="373"/>
        <v>0</v>
      </c>
      <c r="AD511" s="163">
        <f t="shared" si="373"/>
        <v>0</v>
      </c>
      <c r="AE511" s="163">
        <f t="shared" si="373"/>
        <v>0</v>
      </c>
      <c r="AF511" s="163">
        <f t="shared" si="373"/>
        <v>0</v>
      </c>
      <c r="AG511" s="163">
        <f t="shared" si="373"/>
        <v>0</v>
      </c>
      <c r="AH511" s="163">
        <f t="shared" si="373"/>
        <v>0</v>
      </c>
      <c r="AI511" s="163">
        <f t="shared" si="373"/>
        <v>0</v>
      </c>
      <c r="AJ511" s="163">
        <f t="shared" si="373"/>
        <v>1224.0887399999999</v>
      </c>
      <c r="AK511" s="163">
        <f t="shared" si="373"/>
        <v>1224.0887399999999</v>
      </c>
      <c r="AL511" s="163">
        <f t="shared" si="373"/>
        <v>0</v>
      </c>
      <c r="AM511" s="163">
        <f t="shared" si="373"/>
        <v>0</v>
      </c>
      <c r="AN511" s="163">
        <f t="shared" si="373"/>
        <v>0</v>
      </c>
      <c r="AO511" s="163">
        <f t="shared" si="373"/>
        <v>0</v>
      </c>
      <c r="AP511" s="163">
        <f t="shared" si="373"/>
        <v>0</v>
      </c>
      <c r="AQ511" s="163">
        <f t="shared" si="373"/>
        <v>0</v>
      </c>
      <c r="AR511" s="163">
        <f t="shared" si="373"/>
        <v>0</v>
      </c>
      <c r="AS511" s="163">
        <f t="shared" si="373"/>
        <v>0</v>
      </c>
      <c r="AT511" s="163">
        <f t="shared" si="373"/>
        <v>0</v>
      </c>
      <c r="AU511" s="163">
        <f t="shared" si="373"/>
        <v>0</v>
      </c>
      <c r="AV511" s="163">
        <f t="shared" si="373"/>
        <v>0</v>
      </c>
      <c r="AW511" s="163">
        <f t="shared" si="373"/>
        <v>0</v>
      </c>
      <c r="AX511" s="163">
        <f t="shared" si="373"/>
        <v>0</v>
      </c>
      <c r="AY511" s="163">
        <f t="shared" si="373"/>
        <v>0</v>
      </c>
      <c r="AZ511" s="163">
        <f t="shared" si="373"/>
        <v>0</v>
      </c>
      <c r="BA511" s="163">
        <f t="shared" si="373"/>
        <v>0</v>
      </c>
      <c r="BB511" s="163"/>
      <c r="BC511" s="238"/>
    </row>
    <row r="512" spans="1:55" ht="32.25" customHeight="1">
      <c r="A512" s="315"/>
      <c r="B512" s="310"/>
      <c r="C512" s="310"/>
      <c r="D512" s="148" t="s">
        <v>37</v>
      </c>
      <c r="E512" s="163">
        <f t="shared" si="371"/>
        <v>0</v>
      </c>
      <c r="F512" s="163">
        <f t="shared" si="367"/>
        <v>0</v>
      </c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238"/>
    </row>
    <row r="513" spans="1:55" ht="50.25" customHeight="1">
      <c r="A513" s="315"/>
      <c r="B513" s="310"/>
      <c r="C513" s="310"/>
      <c r="D513" s="172" t="s">
        <v>2</v>
      </c>
      <c r="E513" s="163">
        <f t="shared" si="371"/>
        <v>0</v>
      </c>
      <c r="F513" s="163">
        <f t="shared" si="367"/>
        <v>0</v>
      </c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238"/>
    </row>
    <row r="514" spans="1:55" ht="22.5" customHeight="1">
      <c r="A514" s="315"/>
      <c r="B514" s="310"/>
      <c r="C514" s="310"/>
      <c r="D514" s="236" t="s">
        <v>268</v>
      </c>
      <c r="E514" s="163">
        <f>H514+K514+N514+Q514+T514+W514+Z514+AE514+AJ514+AO514+AT514+AY514</f>
        <v>1253.8887399999999</v>
      </c>
      <c r="F514" s="163">
        <f t="shared" si="367"/>
        <v>1253.8887399999999</v>
      </c>
      <c r="G514" s="163">
        <f t="shared" ref="G514" si="374">F514*100/E514</f>
        <v>100</v>
      </c>
      <c r="H514" s="163"/>
      <c r="I514" s="163"/>
      <c r="J514" s="163"/>
      <c r="K514" s="163">
        <v>11.8</v>
      </c>
      <c r="L514" s="163">
        <v>11.8</v>
      </c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>
        <v>18</v>
      </c>
      <c r="AA514" s="163">
        <v>18</v>
      </c>
      <c r="AB514" s="163"/>
      <c r="AC514" s="163"/>
      <c r="AD514" s="163"/>
      <c r="AE514" s="163"/>
      <c r="AF514" s="163"/>
      <c r="AG514" s="163"/>
      <c r="AH514" s="163"/>
      <c r="AI514" s="163"/>
      <c r="AJ514" s="163">
        <v>1224.0887399999999</v>
      </c>
      <c r="AK514" s="163">
        <v>1224.0887399999999</v>
      </c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238"/>
    </row>
    <row r="515" spans="1:55" ht="82.5" customHeight="1">
      <c r="A515" s="315"/>
      <c r="B515" s="310"/>
      <c r="C515" s="310"/>
      <c r="D515" s="236" t="s">
        <v>274</v>
      </c>
      <c r="E515" s="163">
        <f t="shared" ref="E515:E520" si="375">H515+K515+N515+Q515+T515+W515+Z515+AE515+AJ515+AO515+AT515+AY515</f>
        <v>0</v>
      </c>
      <c r="F515" s="163">
        <f t="shared" si="367"/>
        <v>0</v>
      </c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238"/>
    </row>
    <row r="516" spans="1:55" ht="22.5" customHeight="1">
      <c r="A516" s="315"/>
      <c r="B516" s="310"/>
      <c r="C516" s="310"/>
      <c r="D516" s="236" t="s">
        <v>269</v>
      </c>
      <c r="E516" s="163">
        <f t="shared" si="375"/>
        <v>0</v>
      </c>
      <c r="F516" s="163">
        <f t="shared" si="367"/>
        <v>0</v>
      </c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238"/>
    </row>
    <row r="517" spans="1:55" ht="31.2">
      <c r="A517" s="316"/>
      <c r="B517" s="310"/>
      <c r="C517" s="310"/>
      <c r="D517" s="238" t="s">
        <v>43</v>
      </c>
      <c r="E517" s="163">
        <f t="shared" si="375"/>
        <v>0</v>
      </c>
      <c r="F517" s="163">
        <f t="shared" si="367"/>
        <v>0</v>
      </c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  <c r="AG517" s="163"/>
      <c r="AH517" s="163"/>
      <c r="AI517" s="163"/>
      <c r="AJ517" s="163"/>
      <c r="AK517" s="163"/>
      <c r="AL517" s="163"/>
      <c r="AM517" s="163"/>
      <c r="AN517" s="163"/>
      <c r="AO517" s="163"/>
      <c r="AP517" s="163"/>
      <c r="AQ517" s="163"/>
      <c r="AR517" s="163"/>
      <c r="AS517" s="163"/>
      <c r="AT517" s="163"/>
      <c r="AU517" s="163"/>
      <c r="AV517" s="163"/>
      <c r="AW517" s="163"/>
      <c r="AX517" s="163"/>
      <c r="AY517" s="163"/>
      <c r="AZ517" s="163"/>
      <c r="BA517" s="163"/>
      <c r="BB517" s="163"/>
      <c r="BC517" s="238"/>
    </row>
    <row r="518" spans="1:55" ht="22.5" customHeight="1">
      <c r="A518" s="314" t="s">
        <v>500</v>
      </c>
      <c r="B518" s="310" t="s">
        <v>622</v>
      </c>
      <c r="C518" s="310" t="s">
        <v>293</v>
      </c>
      <c r="D518" s="150" t="s">
        <v>41</v>
      </c>
      <c r="E518" s="163">
        <f t="shared" si="375"/>
        <v>576.94970000000001</v>
      </c>
      <c r="F518" s="163">
        <f t="shared" ref="F518:F552" si="376">I518+L518+O518+R518+U518+X518+AA518+AF518+AK518+AP518+AU518+AZ518</f>
        <v>576.94970000000001</v>
      </c>
      <c r="G518" s="163">
        <f t="shared" ref="G518" si="377">F518*100/E518</f>
        <v>100</v>
      </c>
      <c r="H518" s="163">
        <f>H519+H520+H521+H523+H524</f>
        <v>0</v>
      </c>
      <c r="I518" s="163">
        <f t="shared" ref="I518:BA518" si="378">I519+I520+I521+I523+I524</f>
        <v>0</v>
      </c>
      <c r="J518" s="163">
        <f t="shared" si="378"/>
        <v>0</v>
      </c>
      <c r="K518" s="163">
        <f t="shared" si="378"/>
        <v>11.8</v>
      </c>
      <c r="L518" s="163">
        <f t="shared" si="378"/>
        <v>11.8</v>
      </c>
      <c r="M518" s="163">
        <f t="shared" si="378"/>
        <v>0</v>
      </c>
      <c r="N518" s="163">
        <f t="shared" si="378"/>
        <v>0</v>
      </c>
      <c r="O518" s="163">
        <f t="shared" si="378"/>
        <v>0</v>
      </c>
      <c r="P518" s="163">
        <f t="shared" si="378"/>
        <v>0</v>
      </c>
      <c r="Q518" s="163">
        <f t="shared" si="378"/>
        <v>0</v>
      </c>
      <c r="R518" s="163">
        <f t="shared" si="378"/>
        <v>0</v>
      </c>
      <c r="S518" s="163">
        <f t="shared" si="378"/>
        <v>0</v>
      </c>
      <c r="T518" s="163">
        <f t="shared" si="378"/>
        <v>0</v>
      </c>
      <c r="U518" s="163">
        <f t="shared" si="378"/>
        <v>0</v>
      </c>
      <c r="V518" s="163">
        <f t="shared" si="378"/>
        <v>0</v>
      </c>
      <c r="W518" s="163">
        <f t="shared" si="378"/>
        <v>0</v>
      </c>
      <c r="X518" s="163">
        <f t="shared" si="378"/>
        <v>0</v>
      </c>
      <c r="Y518" s="163">
        <f t="shared" si="378"/>
        <v>0</v>
      </c>
      <c r="Z518" s="163">
        <f t="shared" si="378"/>
        <v>18</v>
      </c>
      <c r="AA518" s="163">
        <f t="shared" si="378"/>
        <v>18</v>
      </c>
      <c r="AB518" s="163">
        <f t="shared" si="378"/>
        <v>0</v>
      </c>
      <c r="AC518" s="163">
        <f t="shared" si="378"/>
        <v>0</v>
      </c>
      <c r="AD518" s="163">
        <f t="shared" si="378"/>
        <v>0</v>
      </c>
      <c r="AE518" s="163">
        <f t="shared" si="378"/>
        <v>547.14970000000005</v>
      </c>
      <c r="AF518" s="163">
        <f t="shared" si="378"/>
        <v>547.14970000000005</v>
      </c>
      <c r="AG518" s="163">
        <f t="shared" si="378"/>
        <v>0</v>
      </c>
      <c r="AH518" s="163">
        <f t="shared" si="378"/>
        <v>0</v>
      </c>
      <c r="AI518" s="163">
        <f t="shared" si="378"/>
        <v>0</v>
      </c>
      <c r="AJ518" s="163">
        <f t="shared" si="378"/>
        <v>0</v>
      </c>
      <c r="AK518" s="163">
        <f t="shared" si="378"/>
        <v>0</v>
      </c>
      <c r="AL518" s="163">
        <f t="shared" si="378"/>
        <v>0</v>
      </c>
      <c r="AM518" s="163">
        <f t="shared" si="378"/>
        <v>0</v>
      </c>
      <c r="AN518" s="163">
        <f t="shared" si="378"/>
        <v>0</v>
      </c>
      <c r="AO518" s="163">
        <f t="shared" si="378"/>
        <v>0</v>
      </c>
      <c r="AP518" s="163">
        <f t="shared" si="378"/>
        <v>0</v>
      </c>
      <c r="AQ518" s="163">
        <f t="shared" si="378"/>
        <v>0</v>
      </c>
      <c r="AR518" s="163">
        <f t="shared" si="378"/>
        <v>0</v>
      </c>
      <c r="AS518" s="163">
        <f t="shared" si="378"/>
        <v>0</v>
      </c>
      <c r="AT518" s="163">
        <f t="shared" si="378"/>
        <v>0</v>
      </c>
      <c r="AU518" s="163">
        <f t="shared" si="378"/>
        <v>0</v>
      </c>
      <c r="AV518" s="163">
        <f t="shared" si="378"/>
        <v>0</v>
      </c>
      <c r="AW518" s="163">
        <f t="shared" si="378"/>
        <v>0</v>
      </c>
      <c r="AX518" s="163">
        <f t="shared" si="378"/>
        <v>0</v>
      </c>
      <c r="AY518" s="163">
        <f t="shared" si="378"/>
        <v>0</v>
      </c>
      <c r="AZ518" s="163">
        <f t="shared" si="378"/>
        <v>0</v>
      </c>
      <c r="BA518" s="163">
        <f t="shared" si="378"/>
        <v>0</v>
      </c>
      <c r="BB518" s="163"/>
      <c r="BC518" s="238"/>
    </row>
    <row r="519" spans="1:55" ht="32.25" customHeight="1">
      <c r="A519" s="315"/>
      <c r="B519" s="310"/>
      <c r="C519" s="310"/>
      <c r="D519" s="148" t="s">
        <v>37</v>
      </c>
      <c r="E519" s="163">
        <f t="shared" si="375"/>
        <v>0</v>
      </c>
      <c r="F519" s="163">
        <f t="shared" si="376"/>
        <v>0</v>
      </c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63"/>
      <c r="AK519" s="163"/>
      <c r="AL519" s="163"/>
      <c r="AM519" s="163"/>
      <c r="AN519" s="163"/>
      <c r="AO519" s="163"/>
      <c r="AP519" s="163"/>
      <c r="AQ519" s="163"/>
      <c r="AR519" s="163"/>
      <c r="AS519" s="163"/>
      <c r="AT519" s="163"/>
      <c r="AU519" s="163"/>
      <c r="AV519" s="163"/>
      <c r="AW519" s="163"/>
      <c r="AX519" s="163"/>
      <c r="AY519" s="163"/>
      <c r="AZ519" s="163"/>
      <c r="BA519" s="163"/>
      <c r="BB519" s="163"/>
      <c r="BC519" s="238"/>
    </row>
    <row r="520" spans="1:55" ht="50.25" customHeight="1">
      <c r="A520" s="315"/>
      <c r="B520" s="310"/>
      <c r="C520" s="310"/>
      <c r="D520" s="172" t="s">
        <v>2</v>
      </c>
      <c r="E520" s="163">
        <f t="shared" si="375"/>
        <v>0</v>
      </c>
      <c r="F520" s="163">
        <f t="shared" si="376"/>
        <v>0</v>
      </c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63"/>
      <c r="AK520" s="163"/>
      <c r="AL520" s="163"/>
      <c r="AM520" s="163"/>
      <c r="AN520" s="163"/>
      <c r="AO520" s="163"/>
      <c r="AP520" s="163"/>
      <c r="AQ520" s="163"/>
      <c r="AR520" s="163"/>
      <c r="AS520" s="163"/>
      <c r="AT520" s="163"/>
      <c r="AU520" s="163"/>
      <c r="AV520" s="163"/>
      <c r="AW520" s="163"/>
      <c r="AX520" s="163"/>
      <c r="AY520" s="163"/>
      <c r="AZ520" s="163"/>
      <c r="BA520" s="163"/>
      <c r="BB520" s="163"/>
      <c r="BC520" s="238"/>
    </row>
    <row r="521" spans="1:55" ht="22.5" customHeight="1">
      <c r="A521" s="315"/>
      <c r="B521" s="310"/>
      <c r="C521" s="310"/>
      <c r="D521" s="236" t="s">
        <v>268</v>
      </c>
      <c r="E521" s="163">
        <f>H521+K521+N521+Q521+T521+W521+Z521+AE521+AJ521+AO521+AT521+AY521</f>
        <v>576.94970000000001</v>
      </c>
      <c r="F521" s="163">
        <f t="shared" si="376"/>
        <v>576.94970000000001</v>
      </c>
      <c r="G521" s="163">
        <f t="shared" ref="G521" si="379">F521*100/E521</f>
        <v>100</v>
      </c>
      <c r="H521" s="163"/>
      <c r="I521" s="163"/>
      <c r="J521" s="163"/>
      <c r="K521" s="163">
        <v>11.8</v>
      </c>
      <c r="L521" s="163">
        <v>11.8</v>
      </c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>
        <v>18</v>
      </c>
      <c r="AA521" s="163">
        <v>18</v>
      </c>
      <c r="AB521" s="163"/>
      <c r="AC521" s="163"/>
      <c r="AD521" s="163"/>
      <c r="AE521" s="163">
        <v>547.14970000000005</v>
      </c>
      <c r="AF521" s="163">
        <v>547.14970000000005</v>
      </c>
      <c r="AG521" s="163"/>
      <c r="AH521" s="163"/>
      <c r="AI521" s="163"/>
      <c r="AJ521" s="163"/>
      <c r="AK521" s="163"/>
      <c r="AL521" s="163"/>
      <c r="AM521" s="163"/>
      <c r="AN521" s="163"/>
      <c r="AO521" s="163"/>
      <c r="AP521" s="163"/>
      <c r="AQ521" s="163"/>
      <c r="AR521" s="163"/>
      <c r="AS521" s="163"/>
      <c r="AT521" s="163"/>
      <c r="AU521" s="163"/>
      <c r="AV521" s="163"/>
      <c r="AW521" s="163"/>
      <c r="AX521" s="163"/>
      <c r="AY521" s="163"/>
      <c r="AZ521" s="163"/>
      <c r="BA521" s="163"/>
      <c r="BB521" s="163"/>
      <c r="BC521" s="238"/>
    </row>
    <row r="522" spans="1:55" ht="82.5" customHeight="1">
      <c r="A522" s="315"/>
      <c r="B522" s="310"/>
      <c r="C522" s="310"/>
      <c r="D522" s="236" t="s">
        <v>274</v>
      </c>
      <c r="E522" s="163">
        <f t="shared" ref="E522:E527" si="380">H522+K522+N522+Q522+T522+W522+Z522+AE522+AJ522+AO522+AT522+AY522</f>
        <v>0</v>
      </c>
      <c r="F522" s="163">
        <f t="shared" si="376"/>
        <v>0</v>
      </c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  <c r="AG522" s="163"/>
      <c r="AH522" s="163"/>
      <c r="AI522" s="163"/>
      <c r="AJ522" s="163"/>
      <c r="AK522" s="163"/>
      <c r="AL522" s="163"/>
      <c r="AM522" s="163"/>
      <c r="AN522" s="163"/>
      <c r="AO522" s="163"/>
      <c r="AP522" s="163"/>
      <c r="AQ522" s="163"/>
      <c r="AR522" s="163"/>
      <c r="AS522" s="163"/>
      <c r="AT522" s="163"/>
      <c r="AU522" s="163"/>
      <c r="AV522" s="163"/>
      <c r="AW522" s="163"/>
      <c r="AX522" s="163"/>
      <c r="AY522" s="163"/>
      <c r="AZ522" s="163"/>
      <c r="BA522" s="163"/>
      <c r="BB522" s="163"/>
      <c r="BC522" s="238"/>
    </row>
    <row r="523" spans="1:55" ht="22.5" customHeight="1">
      <c r="A523" s="315"/>
      <c r="B523" s="310"/>
      <c r="C523" s="310"/>
      <c r="D523" s="236" t="s">
        <v>269</v>
      </c>
      <c r="E523" s="163">
        <f t="shared" si="380"/>
        <v>0</v>
      </c>
      <c r="F523" s="163">
        <f t="shared" si="376"/>
        <v>0</v>
      </c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  <c r="AG523" s="163"/>
      <c r="AH523" s="163"/>
      <c r="AI523" s="163"/>
      <c r="AJ523" s="163"/>
      <c r="AK523" s="163"/>
      <c r="AL523" s="163"/>
      <c r="AM523" s="163"/>
      <c r="AN523" s="163"/>
      <c r="AO523" s="163"/>
      <c r="AP523" s="163"/>
      <c r="AQ523" s="163"/>
      <c r="AR523" s="163"/>
      <c r="AS523" s="163"/>
      <c r="AT523" s="163"/>
      <c r="AU523" s="163"/>
      <c r="AV523" s="163"/>
      <c r="AW523" s="163"/>
      <c r="AX523" s="163"/>
      <c r="AY523" s="163"/>
      <c r="AZ523" s="163"/>
      <c r="BA523" s="163"/>
      <c r="BB523" s="163"/>
      <c r="BC523" s="238"/>
    </row>
    <row r="524" spans="1:55" ht="31.2">
      <c r="A524" s="316"/>
      <c r="B524" s="310"/>
      <c r="C524" s="310"/>
      <c r="D524" s="238" t="s">
        <v>43</v>
      </c>
      <c r="E524" s="163">
        <f t="shared" si="380"/>
        <v>0</v>
      </c>
      <c r="F524" s="163">
        <f t="shared" si="376"/>
        <v>0</v>
      </c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  <c r="AG524" s="163"/>
      <c r="AH524" s="163"/>
      <c r="AI524" s="163"/>
      <c r="AJ524" s="163"/>
      <c r="AK524" s="163"/>
      <c r="AL524" s="163"/>
      <c r="AM524" s="163"/>
      <c r="AN524" s="163"/>
      <c r="AO524" s="163"/>
      <c r="AP524" s="163"/>
      <c r="AQ524" s="163"/>
      <c r="AR524" s="163"/>
      <c r="AS524" s="163"/>
      <c r="AT524" s="163"/>
      <c r="AU524" s="163"/>
      <c r="AV524" s="163"/>
      <c r="AW524" s="163"/>
      <c r="AX524" s="163"/>
      <c r="AY524" s="163"/>
      <c r="AZ524" s="163"/>
      <c r="BA524" s="163"/>
      <c r="BB524" s="163"/>
      <c r="BC524" s="238"/>
    </row>
    <row r="525" spans="1:55" ht="22.5" customHeight="1">
      <c r="A525" s="314" t="s">
        <v>501</v>
      </c>
      <c r="B525" s="310" t="s">
        <v>623</v>
      </c>
      <c r="C525" s="310" t="s">
        <v>293</v>
      </c>
      <c r="D525" s="150" t="s">
        <v>41</v>
      </c>
      <c r="E525" s="163">
        <f t="shared" si="380"/>
        <v>718.29949999999997</v>
      </c>
      <c r="F525" s="163">
        <f t="shared" si="376"/>
        <v>718.29949999999997</v>
      </c>
      <c r="G525" s="163">
        <f t="shared" ref="G525" si="381">F525*100/E525</f>
        <v>100</v>
      </c>
      <c r="H525" s="163">
        <f>H526+H527+H528+H530+H531</f>
        <v>0</v>
      </c>
      <c r="I525" s="163">
        <f t="shared" ref="I525:BA525" si="382">I526+I527+I528+I530+I531</f>
        <v>0</v>
      </c>
      <c r="J525" s="163">
        <f t="shared" si="382"/>
        <v>0</v>
      </c>
      <c r="K525" s="163">
        <f t="shared" si="382"/>
        <v>11.8</v>
      </c>
      <c r="L525" s="163">
        <f t="shared" si="382"/>
        <v>11.8</v>
      </c>
      <c r="M525" s="163">
        <f t="shared" si="382"/>
        <v>0</v>
      </c>
      <c r="N525" s="163">
        <f t="shared" si="382"/>
        <v>0</v>
      </c>
      <c r="O525" s="163">
        <f t="shared" si="382"/>
        <v>0</v>
      </c>
      <c r="P525" s="163">
        <f t="shared" si="382"/>
        <v>0</v>
      </c>
      <c r="Q525" s="163">
        <f t="shared" si="382"/>
        <v>0</v>
      </c>
      <c r="R525" s="163">
        <f t="shared" si="382"/>
        <v>0</v>
      </c>
      <c r="S525" s="163">
        <f t="shared" si="382"/>
        <v>0</v>
      </c>
      <c r="T525" s="163">
        <f t="shared" si="382"/>
        <v>0</v>
      </c>
      <c r="U525" s="163">
        <f t="shared" si="382"/>
        <v>0</v>
      </c>
      <c r="V525" s="163">
        <f t="shared" si="382"/>
        <v>0</v>
      </c>
      <c r="W525" s="163">
        <f t="shared" si="382"/>
        <v>0</v>
      </c>
      <c r="X525" s="163">
        <f t="shared" si="382"/>
        <v>0</v>
      </c>
      <c r="Y525" s="163">
        <f t="shared" si="382"/>
        <v>0</v>
      </c>
      <c r="Z525" s="163">
        <f t="shared" si="382"/>
        <v>18</v>
      </c>
      <c r="AA525" s="163">
        <f t="shared" si="382"/>
        <v>18</v>
      </c>
      <c r="AB525" s="163">
        <f t="shared" si="382"/>
        <v>0</v>
      </c>
      <c r="AC525" s="163">
        <f t="shared" si="382"/>
        <v>0</v>
      </c>
      <c r="AD525" s="163">
        <f t="shared" si="382"/>
        <v>0</v>
      </c>
      <c r="AE525" s="163">
        <f t="shared" si="382"/>
        <v>688.49950000000001</v>
      </c>
      <c r="AF525" s="163">
        <f t="shared" si="382"/>
        <v>688.49950000000001</v>
      </c>
      <c r="AG525" s="163">
        <f t="shared" si="382"/>
        <v>0</v>
      </c>
      <c r="AH525" s="163">
        <f t="shared" si="382"/>
        <v>0</v>
      </c>
      <c r="AI525" s="163">
        <f t="shared" si="382"/>
        <v>0</v>
      </c>
      <c r="AJ525" s="163">
        <f t="shared" si="382"/>
        <v>0</v>
      </c>
      <c r="AK525" s="163">
        <f t="shared" si="382"/>
        <v>0</v>
      </c>
      <c r="AL525" s="163">
        <f t="shared" si="382"/>
        <v>0</v>
      </c>
      <c r="AM525" s="163">
        <f t="shared" si="382"/>
        <v>0</v>
      </c>
      <c r="AN525" s="163">
        <f t="shared" si="382"/>
        <v>0</v>
      </c>
      <c r="AO525" s="163">
        <f t="shared" si="382"/>
        <v>0</v>
      </c>
      <c r="AP525" s="163">
        <f t="shared" si="382"/>
        <v>0</v>
      </c>
      <c r="AQ525" s="163">
        <f t="shared" si="382"/>
        <v>0</v>
      </c>
      <c r="AR525" s="163">
        <f t="shared" si="382"/>
        <v>0</v>
      </c>
      <c r="AS525" s="163">
        <f t="shared" si="382"/>
        <v>0</v>
      </c>
      <c r="AT525" s="163">
        <f t="shared" si="382"/>
        <v>0</v>
      </c>
      <c r="AU525" s="163">
        <f t="shared" si="382"/>
        <v>0</v>
      </c>
      <c r="AV525" s="163">
        <f t="shared" si="382"/>
        <v>0</v>
      </c>
      <c r="AW525" s="163">
        <f t="shared" si="382"/>
        <v>0</v>
      </c>
      <c r="AX525" s="163">
        <f t="shared" si="382"/>
        <v>0</v>
      </c>
      <c r="AY525" s="163">
        <f t="shared" si="382"/>
        <v>0</v>
      </c>
      <c r="AZ525" s="163">
        <f t="shared" si="382"/>
        <v>0</v>
      </c>
      <c r="BA525" s="163">
        <f t="shared" si="382"/>
        <v>0</v>
      </c>
      <c r="BB525" s="163"/>
      <c r="BC525" s="238"/>
    </row>
    <row r="526" spans="1:55" ht="32.25" customHeight="1">
      <c r="A526" s="315"/>
      <c r="B526" s="310"/>
      <c r="C526" s="310"/>
      <c r="D526" s="148" t="s">
        <v>37</v>
      </c>
      <c r="E526" s="163">
        <f t="shared" si="380"/>
        <v>0</v>
      </c>
      <c r="F526" s="163">
        <f t="shared" si="376"/>
        <v>0</v>
      </c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  <c r="AG526" s="163"/>
      <c r="AH526" s="163"/>
      <c r="AI526" s="163"/>
      <c r="AJ526" s="163"/>
      <c r="AK526" s="163"/>
      <c r="AL526" s="163"/>
      <c r="AM526" s="163"/>
      <c r="AN526" s="163"/>
      <c r="AO526" s="163"/>
      <c r="AP526" s="163"/>
      <c r="AQ526" s="163"/>
      <c r="AR526" s="163"/>
      <c r="AS526" s="163"/>
      <c r="AT526" s="163"/>
      <c r="AU526" s="163"/>
      <c r="AV526" s="163"/>
      <c r="AW526" s="163"/>
      <c r="AX526" s="163"/>
      <c r="AY526" s="163"/>
      <c r="AZ526" s="163"/>
      <c r="BA526" s="163"/>
      <c r="BB526" s="163"/>
      <c r="BC526" s="238"/>
    </row>
    <row r="527" spans="1:55" ht="50.25" customHeight="1">
      <c r="A527" s="315"/>
      <c r="B527" s="310"/>
      <c r="C527" s="310"/>
      <c r="D527" s="172" t="s">
        <v>2</v>
      </c>
      <c r="E527" s="163">
        <f t="shared" si="380"/>
        <v>0</v>
      </c>
      <c r="F527" s="163">
        <f t="shared" si="376"/>
        <v>0</v>
      </c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  <c r="AG527" s="163"/>
      <c r="AH527" s="163"/>
      <c r="AI527" s="163"/>
      <c r="AJ527" s="163"/>
      <c r="AK527" s="163"/>
      <c r="AL527" s="163"/>
      <c r="AM527" s="163"/>
      <c r="AN527" s="163"/>
      <c r="AO527" s="163"/>
      <c r="AP527" s="163"/>
      <c r="AQ527" s="163"/>
      <c r="AR527" s="163"/>
      <c r="AS527" s="163"/>
      <c r="AT527" s="163"/>
      <c r="AU527" s="163"/>
      <c r="AV527" s="163"/>
      <c r="AW527" s="163"/>
      <c r="AX527" s="163"/>
      <c r="AY527" s="163"/>
      <c r="AZ527" s="163"/>
      <c r="BA527" s="163"/>
      <c r="BB527" s="163"/>
      <c r="BC527" s="238"/>
    </row>
    <row r="528" spans="1:55" ht="22.5" customHeight="1">
      <c r="A528" s="315"/>
      <c r="B528" s="310"/>
      <c r="C528" s="310"/>
      <c r="D528" s="236" t="s">
        <v>268</v>
      </c>
      <c r="E528" s="163">
        <f>H528+K528+N528+Q528+T528+W528+Z528+AE528+AJ528+AO528+AT528+AY528</f>
        <v>718.29949999999997</v>
      </c>
      <c r="F528" s="163">
        <f t="shared" si="376"/>
        <v>718.29949999999997</v>
      </c>
      <c r="G528" s="163">
        <f t="shared" ref="G528" si="383">F528*100/E528</f>
        <v>100</v>
      </c>
      <c r="H528" s="163"/>
      <c r="I528" s="163"/>
      <c r="J528" s="163"/>
      <c r="K528" s="163">
        <v>11.8</v>
      </c>
      <c r="L528" s="163">
        <v>11.8</v>
      </c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>
        <v>18</v>
      </c>
      <c r="AA528" s="163">
        <v>18</v>
      </c>
      <c r="AB528" s="163"/>
      <c r="AC528" s="163"/>
      <c r="AD528" s="163"/>
      <c r="AE528" s="163">
        <v>688.49950000000001</v>
      </c>
      <c r="AF528" s="163">
        <v>688.49950000000001</v>
      </c>
      <c r="AG528" s="163"/>
      <c r="AH528" s="163"/>
      <c r="AI528" s="163"/>
      <c r="AJ528" s="163"/>
      <c r="AK528" s="163"/>
      <c r="AL528" s="163"/>
      <c r="AM528" s="163"/>
      <c r="AN528" s="163"/>
      <c r="AO528" s="163"/>
      <c r="AP528" s="163"/>
      <c r="AQ528" s="163"/>
      <c r="AR528" s="163"/>
      <c r="AS528" s="163"/>
      <c r="AT528" s="163"/>
      <c r="AU528" s="163"/>
      <c r="AV528" s="163"/>
      <c r="AW528" s="163"/>
      <c r="AX528" s="163"/>
      <c r="AY528" s="163"/>
      <c r="AZ528" s="163"/>
      <c r="BA528" s="163"/>
      <c r="BB528" s="163"/>
      <c r="BC528" s="238"/>
    </row>
    <row r="529" spans="1:55" ht="82.5" customHeight="1">
      <c r="A529" s="315"/>
      <c r="B529" s="310"/>
      <c r="C529" s="310"/>
      <c r="D529" s="236" t="s">
        <v>274</v>
      </c>
      <c r="E529" s="163">
        <f t="shared" ref="E529:E534" si="384">H529+K529+N529+Q529+T529+W529+Z529+AE529+AJ529+AO529+AT529+AY529</f>
        <v>0</v>
      </c>
      <c r="F529" s="163">
        <f t="shared" si="376"/>
        <v>0</v>
      </c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  <c r="AH529" s="163"/>
      <c r="AI529" s="163"/>
      <c r="AJ529" s="163"/>
      <c r="AK529" s="163"/>
      <c r="AL529" s="163"/>
      <c r="AM529" s="163"/>
      <c r="AN529" s="163"/>
      <c r="AO529" s="163"/>
      <c r="AP529" s="163"/>
      <c r="AQ529" s="163"/>
      <c r="AR529" s="163"/>
      <c r="AS529" s="163"/>
      <c r="AT529" s="163"/>
      <c r="AU529" s="163"/>
      <c r="AV529" s="163"/>
      <c r="AW529" s="163"/>
      <c r="AX529" s="163"/>
      <c r="AY529" s="163"/>
      <c r="AZ529" s="163"/>
      <c r="BA529" s="163"/>
      <c r="BB529" s="163"/>
      <c r="BC529" s="238"/>
    </row>
    <row r="530" spans="1:55" ht="22.5" customHeight="1">
      <c r="A530" s="315"/>
      <c r="B530" s="310"/>
      <c r="C530" s="310"/>
      <c r="D530" s="236" t="s">
        <v>269</v>
      </c>
      <c r="E530" s="163">
        <f t="shared" si="384"/>
        <v>0</v>
      </c>
      <c r="F530" s="163">
        <f t="shared" si="376"/>
        <v>0</v>
      </c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  <c r="AG530" s="163"/>
      <c r="AH530" s="163"/>
      <c r="AI530" s="163"/>
      <c r="AJ530" s="163"/>
      <c r="AK530" s="163"/>
      <c r="AL530" s="163"/>
      <c r="AM530" s="163"/>
      <c r="AN530" s="163"/>
      <c r="AO530" s="163"/>
      <c r="AP530" s="163"/>
      <c r="AQ530" s="163"/>
      <c r="AR530" s="163"/>
      <c r="AS530" s="163"/>
      <c r="AT530" s="163"/>
      <c r="AU530" s="163"/>
      <c r="AV530" s="163"/>
      <c r="AW530" s="163"/>
      <c r="AX530" s="163"/>
      <c r="AY530" s="163"/>
      <c r="AZ530" s="163"/>
      <c r="BA530" s="163"/>
      <c r="BB530" s="163"/>
      <c r="BC530" s="238"/>
    </row>
    <row r="531" spans="1:55" ht="31.2">
      <c r="A531" s="316"/>
      <c r="B531" s="310"/>
      <c r="C531" s="310"/>
      <c r="D531" s="238" t="s">
        <v>43</v>
      </c>
      <c r="E531" s="163">
        <f t="shared" si="384"/>
        <v>0</v>
      </c>
      <c r="F531" s="163">
        <f t="shared" si="376"/>
        <v>0</v>
      </c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  <c r="AG531" s="163"/>
      <c r="AH531" s="163"/>
      <c r="AI531" s="163"/>
      <c r="AJ531" s="163"/>
      <c r="AK531" s="163"/>
      <c r="AL531" s="163"/>
      <c r="AM531" s="163"/>
      <c r="AN531" s="163"/>
      <c r="AO531" s="163"/>
      <c r="AP531" s="163"/>
      <c r="AQ531" s="163"/>
      <c r="AR531" s="163"/>
      <c r="AS531" s="163"/>
      <c r="AT531" s="163"/>
      <c r="AU531" s="163"/>
      <c r="AV531" s="163"/>
      <c r="AW531" s="163"/>
      <c r="AX531" s="163"/>
      <c r="AY531" s="163"/>
      <c r="AZ531" s="163"/>
      <c r="BA531" s="163"/>
      <c r="BB531" s="163"/>
      <c r="BC531" s="238"/>
    </row>
    <row r="532" spans="1:55" ht="22.5" customHeight="1">
      <c r="A532" s="314" t="s">
        <v>502</v>
      </c>
      <c r="B532" s="310" t="s">
        <v>624</v>
      </c>
      <c r="C532" s="310" t="s">
        <v>293</v>
      </c>
      <c r="D532" s="150" t="s">
        <v>41</v>
      </c>
      <c r="E532" s="163">
        <f t="shared" si="384"/>
        <v>1535.5045700000001</v>
      </c>
      <c r="F532" s="163">
        <f t="shared" si="376"/>
        <v>1534.37</v>
      </c>
      <c r="G532" s="163">
        <f t="shared" ref="G532" si="385">F532*100/E532</f>
        <v>99.926110933033556</v>
      </c>
      <c r="H532" s="163">
        <f>H533+H534+H535+H537+H538</f>
        <v>0</v>
      </c>
      <c r="I532" s="163">
        <f t="shared" ref="I532:BA532" si="386">I533+I534+I535+I537+I538</f>
        <v>0</v>
      </c>
      <c r="J532" s="163">
        <f t="shared" si="386"/>
        <v>0</v>
      </c>
      <c r="K532" s="163">
        <f t="shared" si="386"/>
        <v>11.8</v>
      </c>
      <c r="L532" s="163">
        <f t="shared" si="386"/>
        <v>11.8</v>
      </c>
      <c r="M532" s="163">
        <f t="shared" si="386"/>
        <v>0</v>
      </c>
      <c r="N532" s="163">
        <f t="shared" si="386"/>
        <v>0</v>
      </c>
      <c r="O532" s="163">
        <f t="shared" si="386"/>
        <v>0</v>
      </c>
      <c r="P532" s="163">
        <f t="shared" si="386"/>
        <v>0</v>
      </c>
      <c r="Q532" s="163">
        <f t="shared" si="386"/>
        <v>0</v>
      </c>
      <c r="R532" s="163">
        <f t="shared" si="386"/>
        <v>0</v>
      </c>
      <c r="S532" s="163">
        <f t="shared" si="386"/>
        <v>0</v>
      </c>
      <c r="T532" s="163">
        <f t="shared" si="386"/>
        <v>0</v>
      </c>
      <c r="U532" s="163">
        <f t="shared" si="386"/>
        <v>0</v>
      </c>
      <c r="V532" s="163">
        <f t="shared" si="386"/>
        <v>0</v>
      </c>
      <c r="W532" s="163">
        <f t="shared" si="386"/>
        <v>1368.085</v>
      </c>
      <c r="X532" s="163">
        <f t="shared" si="386"/>
        <v>1368.085</v>
      </c>
      <c r="Y532" s="163">
        <f t="shared" si="386"/>
        <v>0</v>
      </c>
      <c r="Z532" s="163">
        <f t="shared" si="386"/>
        <v>154.48500000000001</v>
      </c>
      <c r="AA532" s="163">
        <f t="shared" si="386"/>
        <v>154.48500000000001</v>
      </c>
      <c r="AB532" s="163">
        <f t="shared" si="386"/>
        <v>0</v>
      </c>
      <c r="AC532" s="163">
        <f t="shared" si="386"/>
        <v>0</v>
      </c>
      <c r="AD532" s="163">
        <f t="shared" si="386"/>
        <v>0</v>
      </c>
      <c r="AE532" s="163">
        <f t="shared" si="386"/>
        <v>0</v>
      </c>
      <c r="AF532" s="163">
        <f t="shared" si="386"/>
        <v>0</v>
      </c>
      <c r="AG532" s="163">
        <f t="shared" si="386"/>
        <v>0</v>
      </c>
      <c r="AH532" s="163">
        <f t="shared" si="386"/>
        <v>0</v>
      </c>
      <c r="AI532" s="163">
        <f t="shared" si="386"/>
        <v>0</v>
      </c>
      <c r="AJ532" s="163">
        <f t="shared" si="386"/>
        <v>0</v>
      </c>
      <c r="AK532" s="163">
        <f t="shared" si="386"/>
        <v>0</v>
      </c>
      <c r="AL532" s="163">
        <f t="shared" si="386"/>
        <v>0</v>
      </c>
      <c r="AM532" s="163">
        <f t="shared" si="386"/>
        <v>0</v>
      </c>
      <c r="AN532" s="163">
        <f t="shared" si="386"/>
        <v>0</v>
      </c>
      <c r="AO532" s="163">
        <f t="shared" si="386"/>
        <v>0</v>
      </c>
      <c r="AP532" s="163">
        <f t="shared" si="386"/>
        <v>0</v>
      </c>
      <c r="AQ532" s="163">
        <f t="shared" si="386"/>
        <v>0</v>
      </c>
      <c r="AR532" s="163">
        <f t="shared" si="386"/>
        <v>0</v>
      </c>
      <c r="AS532" s="163">
        <f t="shared" si="386"/>
        <v>0</v>
      </c>
      <c r="AT532" s="163">
        <f t="shared" si="386"/>
        <v>1.1345700000000534</v>
      </c>
      <c r="AU532" s="163">
        <f t="shared" si="386"/>
        <v>0</v>
      </c>
      <c r="AV532" s="163">
        <f t="shared" si="386"/>
        <v>0</v>
      </c>
      <c r="AW532" s="163">
        <f t="shared" si="386"/>
        <v>0</v>
      </c>
      <c r="AX532" s="163">
        <f t="shared" si="386"/>
        <v>0</v>
      </c>
      <c r="AY532" s="163">
        <f t="shared" si="386"/>
        <v>0</v>
      </c>
      <c r="AZ532" s="163">
        <f t="shared" si="386"/>
        <v>0</v>
      </c>
      <c r="BA532" s="163">
        <f t="shared" si="386"/>
        <v>0</v>
      </c>
      <c r="BB532" s="163"/>
      <c r="BC532" s="238"/>
    </row>
    <row r="533" spans="1:55" ht="32.25" customHeight="1">
      <c r="A533" s="315"/>
      <c r="B533" s="310"/>
      <c r="C533" s="310"/>
      <c r="D533" s="148" t="s">
        <v>37</v>
      </c>
      <c r="E533" s="163">
        <f t="shared" si="384"/>
        <v>0</v>
      </c>
      <c r="F533" s="163">
        <f t="shared" si="376"/>
        <v>0</v>
      </c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  <c r="AG533" s="163"/>
      <c r="AH533" s="163"/>
      <c r="AI533" s="163"/>
      <c r="AJ533" s="163"/>
      <c r="AK533" s="163"/>
      <c r="AL533" s="163"/>
      <c r="AM533" s="163"/>
      <c r="AN533" s="163"/>
      <c r="AO533" s="163"/>
      <c r="AP533" s="163"/>
      <c r="AQ533" s="163"/>
      <c r="AR533" s="163"/>
      <c r="AS533" s="163"/>
      <c r="AT533" s="163"/>
      <c r="AU533" s="163"/>
      <c r="AV533" s="163"/>
      <c r="AW533" s="163"/>
      <c r="AX533" s="163"/>
      <c r="AY533" s="163"/>
      <c r="AZ533" s="163"/>
      <c r="BA533" s="163"/>
      <c r="BB533" s="163"/>
      <c r="BC533" s="238"/>
    </row>
    <row r="534" spans="1:55" ht="50.25" customHeight="1">
      <c r="A534" s="315"/>
      <c r="B534" s="310"/>
      <c r="C534" s="310"/>
      <c r="D534" s="172" t="s">
        <v>2</v>
      </c>
      <c r="E534" s="163">
        <f t="shared" si="384"/>
        <v>0</v>
      </c>
      <c r="F534" s="163">
        <f t="shared" si="376"/>
        <v>0</v>
      </c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  <c r="AG534" s="163"/>
      <c r="AH534" s="163"/>
      <c r="AI534" s="163"/>
      <c r="AJ534" s="163"/>
      <c r="AK534" s="163"/>
      <c r="AL534" s="163"/>
      <c r="AM534" s="163"/>
      <c r="AN534" s="163"/>
      <c r="AO534" s="163"/>
      <c r="AP534" s="163"/>
      <c r="AQ534" s="163"/>
      <c r="AR534" s="163"/>
      <c r="AS534" s="163"/>
      <c r="AT534" s="163"/>
      <c r="AU534" s="163"/>
      <c r="AV534" s="163"/>
      <c r="AW534" s="163"/>
      <c r="AX534" s="163"/>
      <c r="AY534" s="163"/>
      <c r="AZ534" s="163"/>
      <c r="BA534" s="163"/>
      <c r="BB534" s="163"/>
      <c r="BC534" s="238"/>
    </row>
    <row r="535" spans="1:55" ht="22.5" customHeight="1">
      <c r="A535" s="315"/>
      <c r="B535" s="310"/>
      <c r="C535" s="310"/>
      <c r="D535" s="236" t="s">
        <v>268</v>
      </c>
      <c r="E535" s="163">
        <f>H535+K535+N535+Q535+T535+W535+Z535+AE535+AJ535+AO535+AT535+AY535</f>
        <v>1535.5045700000001</v>
      </c>
      <c r="F535" s="163">
        <f t="shared" si="376"/>
        <v>1534.37</v>
      </c>
      <c r="G535" s="163">
        <f t="shared" ref="G535" si="387">F535*100/E535</f>
        <v>99.926110933033556</v>
      </c>
      <c r="H535" s="163"/>
      <c r="I535" s="163"/>
      <c r="J535" s="163"/>
      <c r="K535" s="163">
        <v>11.8</v>
      </c>
      <c r="L535" s="163">
        <v>11.8</v>
      </c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>
        <v>1368.085</v>
      </c>
      <c r="X535" s="163">
        <v>1368.085</v>
      </c>
      <c r="Y535" s="163"/>
      <c r="Z535" s="163">
        <v>154.48500000000001</v>
      </c>
      <c r="AA535" s="163">
        <v>154.48500000000001</v>
      </c>
      <c r="AB535" s="163"/>
      <c r="AC535" s="163"/>
      <c r="AD535" s="163"/>
      <c r="AE535" s="163"/>
      <c r="AF535" s="163"/>
      <c r="AG535" s="163"/>
      <c r="AH535" s="163"/>
      <c r="AI535" s="163"/>
      <c r="AJ535" s="163"/>
      <c r="AK535" s="163"/>
      <c r="AL535" s="163"/>
      <c r="AM535" s="163"/>
      <c r="AN535" s="163"/>
      <c r="AO535" s="163"/>
      <c r="AP535" s="163"/>
      <c r="AQ535" s="163"/>
      <c r="AR535" s="163"/>
      <c r="AS535" s="163"/>
      <c r="AT535" s="163">
        <f>1505.70457+18-1368.085-154.485</f>
        <v>1.1345700000000534</v>
      </c>
      <c r="AU535" s="163"/>
      <c r="AV535" s="163"/>
      <c r="AW535" s="163"/>
      <c r="AX535" s="163"/>
      <c r="AY535" s="163"/>
      <c r="AZ535" s="163"/>
      <c r="BA535" s="163"/>
      <c r="BB535" s="163"/>
      <c r="BC535" s="238"/>
    </row>
    <row r="536" spans="1:55" ht="82.5" customHeight="1">
      <c r="A536" s="315"/>
      <c r="B536" s="310"/>
      <c r="C536" s="310"/>
      <c r="D536" s="236" t="s">
        <v>274</v>
      </c>
      <c r="E536" s="163">
        <f t="shared" ref="E536:E541" si="388">H536+K536+N536+Q536+T536+W536+Z536+AE536+AJ536+AO536+AT536+AY536</f>
        <v>0</v>
      </c>
      <c r="F536" s="163">
        <f t="shared" si="376"/>
        <v>0</v>
      </c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  <c r="AG536" s="163"/>
      <c r="AH536" s="163"/>
      <c r="AI536" s="163"/>
      <c r="AJ536" s="163"/>
      <c r="AK536" s="163"/>
      <c r="AL536" s="163"/>
      <c r="AM536" s="163"/>
      <c r="AN536" s="163"/>
      <c r="AO536" s="163"/>
      <c r="AP536" s="163"/>
      <c r="AQ536" s="163"/>
      <c r="AR536" s="163"/>
      <c r="AS536" s="163"/>
      <c r="AT536" s="163"/>
      <c r="AU536" s="163"/>
      <c r="AV536" s="163"/>
      <c r="AW536" s="163"/>
      <c r="AX536" s="163"/>
      <c r="AY536" s="163"/>
      <c r="AZ536" s="163"/>
      <c r="BA536" s="163"/>
      <c r="BB536" s="163"/>
      <c r="BC536" s="238"/>
    </row>
    <row r="537" spans="1:55" ht="22.5" customHeight="1">
      <c r="A537" s="315"/>
      <c r="B537" s="310"/>
      <c r="C537" s="310"/>
      <c r="D537" s="236" t="s">
        <v>269</v>
      </c>
      <c r="E537" s="163">
        <f t="shared" si="388"/>
        <v>0</v>
      </c>
      <c r="F537" s="163">
        <f t="shared" si="376"/>
        <v>0</v>
      </c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  <c r="AG537" s="163"/>
      <c r="AH537" s="163"/>
      <c r="AI537" s="163"/>
      <c r="AJ537" s="163"/>
      <c r="AK537" s="163"/>
      <c r="AL537" s="163"/>
      <c r="AM537" s="163"/>
      <c r="AN537" s="163"/>
      <c r="AO537" s="163"/>
      <c r="AP537" s="163"/>
      <c r="AQ537" s="163"/>
      <c r="AR537" s="163"/>
      <c r="AS537" s="163"/>
      <c r="AT537" s="163"/>
      <c r="AU537" s="163"/>
      <c r="AV537" s="163"/>
      <c r="AW537" s="163"/>
      <c r="AX537" s="163"/>
      <c r="AY537" s="163"/>
      <c r="AZ537" s="163"/>
      <c r="BA537" s="163"/>
      <c r="BB537" s="163"/>
      <c r="BC537" s="238"/>
    </row>
    <row r="538" spans="1:55" ht="31.2">
      <c r="A538" s="316"/>
      <c r="B538" s="310"/>
      <c r="C538" s="310"/>
      <c r="D538" s="238" t="s">
        <v>43</v>
      </c>
      <c r="E538" s="163">
        <f t="shared" si="388"/>
        <v>0</v>
      </c>
      <c r="F538" s="163">
        <f t="shared" si="376"/>
        <v>0</v>
      </c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  <c r="AG538" s="163"/>
      <c r="AH538" s="163"/>
      <c r="AI538" s="163"/>
      <c r="AJ538" s="163"/>
      <c r="AK538" s="163"/>
      <c r="AL538" s="163"/>
      <c r="AM538" s="163"/>
      <c r="AN538" s="163"/>
      <c r="AO538" s="163"/>
      <c r="AP538" s="163"/>
      <c r="AQ538" s="163"/>
      <c r="AR538" s="163"/>
      <c r="AS538" s="163"/>
      <c r="AT538" s="163"/>
      <c r="AU538" s="163"/>
      <c r="AV538" s="163"/>
      <c r="AW538" s="163"/>
      <c r="AX538" s="163"/>
      <c r="AY538" s="163"/>
      <c r="AZ538" s="163"/>
      <c r="BA538" s="163"/>
      <c r="BB538" s="163"/>
      <c r="BC538" s="238"/>
    </row>
    <row r="539" spans="1:55" ht="22.5" customHeight="1">
      <c r="A539" s="314" t="s">
        <v>503</v>
      </c>
      <c r="B539" s="310" t="s">
        <v>625</v>
      </c>
      <c r="C539" s="310" t="s">
        <v>293</v>
      </c>
      <c r="D539" s="150" t="s">
        <v>41</v>
      </c>
      <c r="E539" s="163">
        <f t="shared" si="388"/>
        <v>870.15587999999991</v>
      </c>
      <c r="F539" s="163">
        <f t="shared" si="376"/>
        <v>870.15587999999991</v>
      </c>
      <c r="G539" s="163">
        <f t="shared" ref="G539" si="389">F539*100/E539</f>
        <v>100</v>
      </c>
      <c r="H539" s="163">
        <f>H540+H541+H542+H544+H545</f>
        <v>0</v>
      </c>
      <c r="I539" s="163">
        <f t="shared" ref="I539:BA539" si="390">I540+I541+I542+I544+I545</f>
        <v>0</v>
      </c>
      <c r="J539" s="163">
        <f t="shared" si="390"/>
        <v>0</v>
      </c>
      <c r="K539" s="163">
        <f t="shared" si="390"/>
        <v>11.8</v>
      </c>
      <c r="L539" s="163">
        <f t="shared" si="390"/>
        <v>11.8</v>
      </c>
      <c r="M539" s="163">
        <f t="shared" si="390"/>
        <v>0</v>
      </c>
      <c r="N539" s="163">
        <f t="shared" si="390"/>
        <v>0</v>
      </c>
      <c r="O539" s="163">
        <f t="shared" si="390"/>
        <v>0</v>
      </c>
      <c r="P539" s="163">
        <f t="shared" si="390"/>
        <v>0</v>
      </c>
      <c r="Q539" s="163">
        <f t="shared" si="390"/>
        <v>0</v>
      </c>
      <c r="R539" s="163">
        <f t="shared" si="390"/>
        <v>0</v>
      </c>
      <c r="S539" s="163">
        <f t="shared" si="390"/>
        <v>0</v>
      </c>
      <c r="T539" s="163">
        <f t="shared" si="390"/>
        <v>0</v>
      </c>
      <c r="U539" s="163">
        <f t="shared" si="390"/>
        <v>0</v>
      </c>
      <c r="V539" s="163">
        <f t="shared" si="390"/>
        <v>0</v>
      </c>
      <c r="W539" s="163">
        <f t="shared" si="390"/>
        <v>0</v>
      </c>
      <c r="X539" s="163">
        <f t="shared" si="390"/>
        <v>0</v>
      </c>
      <c r="Y539" s="163">
        <f t="shared" si="390"/>
        <v>0</v>
      </c>
      <c r="Z539" s="163">
        <f t="shared" si="390"/>
        <v>18</v>
      </c>
      <c r="AA539" s="163">
        <f t="shared" si="390"/>
        <v>18</v>
      </c>
      <c r="AB539" s="163">
        <f t="shared" si="390"/>
        <v>0</v>
      </c>
      <c r="AC539" s="163">
        <f t="shared" si="390"/>
        <v>0</v>
      </c>
      <c r="AD539" s="163">
        <f t="shared" si="390"/>
        <v>0</v>
      </c>
      <c r="AE539" s="163">
        <f t="shared" si="390"/>
        <v>0</v>
      </c>
      <c r="AF539" s="163">
        <f t="shared" si="390"/>
        <v>0</v>
      </c>
      <c r="AG539" s="163">
        <f t="shared" si="390"/>
        <v>0</v>
      </c>
      <c r="AH539" s="163">
        <f t="shared" si="390"/>
        <v>0</v>
      </c>
      <c r="AI539" s="163">
        <f t="shared" si="390"/>
        <v>0</v>
      </c>
      <c r="AJ539" s="163">
        <f t="shared" si="390"/>
        <v>840.35587999999996</v>
      </c>
      <c r="AK539" s="163">
        <f t="shared" si="390"/>
        <v>840.35587999999996</v>
      </c>
      <c r="AL539" s="163">
        <f t="shared" si="390"/>
        <v>0</v>
      </c>
      <c r="AM539" s="163">
        <f t="shared" si="390"/>
        <v>0</v>
      </c>
      <c r="AN539" s="163">
        <f t="shared" si="390"/>
        <v>0</v>
      </c>
      <c r="AO539" s="163">
        <f t="shared" si="390"/>
        <v>0</v>
      </c>
      <c r="AP539" s="163">
        <f t="shared" si="390"/>
        <v>0</v>
      </c>
      <c r="AQ539" s="163">
        <f t="shared" si="390"/>
        <v>0</v>
      </c>
      <c r="AR539" s="163">
        <f t="shared" si="390"/>
        <v>0</v>
      </c>
      <c r="AS539" s="163">
        <f t="shared" si="390"/>
        <v>0</v>
      </c>
      <c r="AT539" s="163">
        <f t="shared" si="390"/>
        <v>0</v>
      </c>
      <c r="AU539" s="163">
        <f t="shared" si="390"/>
        <v>0</v>
      </c>
      <c r="AV539" s="163">
        <f t="shared" si="390"/>
        <v>0</v>
      </c>
      <c r="AW539" s="163">
        <f t="shared" si="390"/>
        <v>0</v>
      </c>
      <c r="AX539" s="163">
        <f t="shared" si="390"/>
        <v>0</v>
      </c>
      <c r="AY539" s="163">
        <f t="shared" si="390"/>
        <v>0</v>
      </c>
      <c r="AZ539" s="163">
        <f t="shared" si="390"/>
        <v>0</v>
      </c>
      <c r="BA539" s="163">
        <f t="shared" si="390"/>
        <v>0</v>
      </c>
      <c r="BB539" s="163"/>
      <c r="BC539" s="238"/>
    </row>
    <row r="540" spans="1:55" ht="32.25" customHeight="1">
      <c r="A540" s="315"/>
      <c r="B540" s="310"/>
      <c r="C540" s="310"/>
      <c r="D540" s="148" t="s">
        <v>37</v>
      </c>
      <c r="E540" s="163">
        <f t="shared" si="388"/>
        <v>0</v>
      </c>
      <c r="F540" s="163">
        <f t="shared" si="376"/>
        <v>0</v>
      </c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  <c r="AG540" s="163"/>
      <c r="AH540" s="163"/>
      <c r="AI540" s="163"/>
      <c r="AJ540" s="163"/>
      <c r="AK540" s="163"/>
      <c r="AL540" s="163"/>
      <c r="AM540" s="163"/>
      <c r="AN540" s="163"/>
      <c r="AO540" s="163"/>
      <c r="AP540" s="163"/>
      <c r="AQ540" s="163"/>
      <c r="AR540" s="163"/>
      <c r="AS540" s="163"/>
      <c r="AT540" s="163"/>
      <c r="AU540" s="163"/>
      <c r="AV540" s="163"/>
      <c r="AW540" s="163"/>
      <c r="AX540" s="163"/>
      <c r="AY540" s="163"/>
      <c r="AZ540" s="163"/>
      <c r="BA540" s="163"/>
      <c r="BB540" s="163"/>
      <c r="BC540" s="238"/>
    </row>
    <row r="541" spans="1:55" ht="50.25" customHeight="1">
      <c r="A541" s="315"/>
      <c r="B541" s="310"/>
      <c r="C541" s="310"/>
      <c r="D541" s="172" t="s">
        <v>2</v>
      </c>
      <c r="E541" s="163">
        <f t="shared" si="388"/>
        <v>0</v>
      </c>
      <c r="F541" s="163">
        <f t="shared" si="376"/>
        <v>0</v>
      </c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  <c r="AG541" s="163"/>
      <c r="AH541" s="163"/>
      <c r="AI541" s="163"/>
      <c r="AJ541" s="163"/>
      <c r="AK541" s="163"/>
      <c r="AL541" s="163"/>
      <c r="AM541" s="163"/>
      <c r="AN541" s="163"/>
      <c r="AO541" s="163"/>
      <c r="AP541" s="163"/>
      <c r="AQ541" s="163"/>
      <c r="AR541" s="163"/>
      <c r="AS541" s="163"/>
      <c r="AT541" s="163"/>
      <c r="AU541" s="163"/>
      <c r="AV541" s="163"/>
      <c r="AW541" s="163"/>
      <c r="AX541" s="163"/>
      <c r="AY541" s="163"/>
      <c r="AZ541" s="163"/>
      <c r="BA541" s="163"/>
      <c r="BB541" s="163"/>
      <c r="BC541" s="238"/>
    </row>
    <row r="542" spans="1:55" ht="22.5" customHeight="1">
      <c r="A542" s="315"/>
      <c r="B542" s="310"/>
      <c r="C542" s="310"/>
      <c r="D542" s="236" t="s">
        <v>268</v>
      </c>
      <c r="E542" s="163">
        <f>H542+K542+N542+Q542+T542+W542+Z542+AE542+AJ542+AO542+AT542+AY542</f>
        <v>870.15587999999991</v>
      </c>
      <c r="F542" s="163">
        <f t="shared" si="376"/>
        <v>870.15587999999991</v>
      </c>
      <c r="G542" s="163">
        <f t="shared" ref="G542" si="391">F542*100/E542</f>
        <v>100</v>
      </c>
      <c r="H542" s="163"/>
      <c r="I542" s="163"/>
      <c r="J542" s="163"/>
      <c r="K542" s="163">
        <v>11.8</v>
      </c>
      <c r="L542" s="163">
        <v>11.8</v>
      </c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>
        <v>18</v>
      </c>
      <c r="AA542" s="163">
        <v>18</v>
      </c>
      <c r="AB542" s="163"/>
      <c r="AC542" s="163"/>
      <c r="AD542" s="163"/>
      <c r="AE542" s="163"/>
      <c r="AF542" s="163"/>
      <c r="AG542" s="163"/>
      <c r="AH542" s="163"/>
      <c r="AI542" s="163"/>
      <c r="AJ542" s="163">
        <v>840.35587999999996</v>
      </c>
      <c r="AK542" s="163">
        <v>840.35587999999996</v>
      </c>
      <c r="AL542" s="163"/>
      <c r="AM542" s="163"/>
      <c r="AN542" s="163"/>
      <c r="AO542" s="163"/>
      <c r="AP542" s="163"/>
      <c r="AQ542" s="163"/>
      <c r="AR542" s="163"/>
      <c r="AS542" s="163"/>
      <c r="AT542" s="163"/>
      <c r="AU542" s="163"/>
      <c r="AV542" s="163"/>
      <c r="AW542" s="163"/>
      <c r="AX542" s="163"/>
      <c r="AY542" s="163"/>
      <c r="AZ542" s="163"/>
      <c r="BA542" s="163"/>
      <c r="BB542" s="163"/>
      <c r="BC542" s="238"/>
    </row>
    <row r="543" spans="1:55" ht="82.5" customHeight="1">
      <c r="A543" s="315"/>
      <c r="B543" s="310"/>
      <c r="C543" s="310"/>
      <c r="D543" s="236" t="s">
        <v>274</v>
      </c>
      <c r="E543" s="163">
        <f t="shared" ref="E543:E548" si="392">H543+K543+N543+Q543+T543+W543+Z543+AE543+AJ543+AO543+AT543+AY543</f>
        <v>0</v>
      </c>
      <c r="F543" s="163">
        <f t="shared" si="376"/>
        <v>0</v>
      </c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238"/>
    </row>
    <row r="544" spans="1:55" ht="22.5" customHeight="1">
      <c r="A544" s="315"/>
      <c r="B544" s="310"/>
      <c r="C544" s="310"/>
      <c r="D544" s="236" t="s">
        <v>269</v>
      </c>
      <c r="E544" s="163">
        <f t="shared" si="392"/>
        <v>0</v>
      </c>
      <c r="F544" s="163">
        <f t="shared" si="376"/>
        <v>0</v>
      </c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238"/>
    </row>
    <row r="545" spans="1:55" ht="31.2">
      <c r="A545" s="316"/>
      <c r="B545" s="310"/>
      <c r="C545" s="310"/>
      <c r="D545" s="238" t="s">
        <v>43</v>
      </c>
      <c r="E545" s="163">
        <f t="shared" si="392"/>
        <v>0</v>
      </c>
      <c r="F545" s="163">
        <f t="shared" si="376"/>
        <v>0</v>
      </c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238"/>
    </row>
    <row r="546" spans="1:55" ht="22.5" customHeight="1">
      <c r="A546" s="314" t="s">
        <v>504</v>
      </c>
      <c r="B546" s="310" t="s">
        <v>626</v>
      </c>
      <c r="C546" s="310" t="s">
        <v>293</v>
      </c>
      <c r="D546" s="150" t="s">
        <v>41</v>
      </c>
      <c r="E546" s="163">
        <f t="shared" si="392"/>
        <v>4739.3001599999998</v>
      </c>
      <c r="F546" s="163">
        <f t="shared" si="376"/>
        <v>4739.3001599999998</v>
      </c>
      <c r="G546" s="163">
        <f t="shared" ref="G546" si="393">F546*100/E546</f>
        <v>100</v>
      </c>
      <c r="H546" s="163">
        <f>H547+H548+H549+H551+H552</f>
        <v>0</v>
      </c>
      <c r="I546" s="163">
        <f t="shared" ref="I546:BA546" si="394">I547+I548+I549+I551+I552</f>
        <v>0</v>
      </c>
      <c r="J546" s="163">
        <f t="shared" si="394"/>
        <v>0</v>
      </c>
      <c r="K546" s="163">
        <f t="shared" si="394"/>
        <v>11.8</v>
      </c>
      <c r="L546" s="163">
        <f t="shared" si="394"/>
        <v>11.8</v>
      </c>
      <c r="M546" s="163">
        <f t="shared" si="394"/>
        <v>0</v>
      </c>
      <c r="N546" s="163">
        <f t="shared" si="394"/>
        <v>0</v>
      </c>
      <c r="O546" s="163">
        <f t="shared" si="394"/>
        <v>0</v>
      </c>
      <c r="P546" s="163">
        <f t="shared" si="394"/>
        <v>0</v>
      </c>
      <c r="Q546" s="163">
        <f t="shared" si="394"/>
        <v>0</v>
      </c>
      <c r="R546" s="163">
        <f t="shared" si="394"/>
        <v>0</v>
      </c>
      <c r="S546" s="163">
        <f t="shared" si="394"/>
        <v>0</v>
      </c>
      <c r="T546" s="163">
        <f t="shared" si="394"/>
        <v>0</v>
      </c>
      <c r="U546" s="163">
        <f t="shared" si="394"/>
        <v>0</v>
      </c>
      <c r="V546" s="163">
        <f t="shared" si="394"/>
        <v>0</v>
      </c>
      <c r="W546" s="163">
        <f t="shared" si="394"/>
        <v>0</v>
      </c>
      <c r="X546" s="163">
        <f t="shared" si="394"/>
        <v>0</v>
      </c>
      <c r="Y546" s="163">
        <f t="shared" si="394"/>
        <v>0</v>
      </c>
      <c r="Z546" s="163">
        <f t="shared" si="394"/>
        <v>18</v>
      </c>
      <c r="AA546" s="163">
        <f t="shared" si="394"/>
        <v>18</v>
      </c>
      <c r="AB546" s="163">
        <f t="shared" si="394"/>
        <v>0</v>
      </c>
      <c r="AC546" s="163">
        <f t="shared" si="394"/>
        <v>0</v>
      </c>
      <c r="AD546" s="163">
        <f t="shared" si="394"/>
        <v>0</v>
      </c>
      <c r="AE546" s="163">
        <f t="shared" si="394"/>
        <v>0</v>
      </c>
      <c r="AF546" s="163">
        <f t="shared" si="394"/>
        <v>0</v>
      </c>
      <c r="AG546" s="163">
        <f t="shared" si="394"/>
        <v>0</v>
      </c>
      <c r="AH546" s="163">
        <f t="shared" si="394"/>
        <v>0</v>
      </c>
      <c r="AI546" s="163">
        <f t="shared" si="394"/>
        <v>0</v>
      </c>
      <c r="AJ546" s="163">
        <f t="shared" si="394"/>
        <v>4709.5001599999996</v>
      </c>
      <c r="AK546" s="163">
        <f t="shared" si="394"/>
        <v>4709.5001599999996</v>
      </c>
      <c r="AL546" s="163">
        <f t="shared" si="394"/>
        <v>0</v>
      </c>
      <c r="AM546" s="163">
        <f t="shared" si="394"/>
        <v>0</v>
      </c>
      <c r="AN546" s="163">
        <f t="shared" si="394"/>
        <v>0</v>
      </c>
      <c r="AO546" s="163">
        <f t="shared" si="394"/>
        <v>0</v>
      </c>
      <c r="AP546" s="163">
        <f t="shared" si="394"/>
        <v>0</v>
      </c>
      <c r="AQ546" s="163">
        <f t="shared" si="394"/>
        <v>0</v>
      </c>
      <c r="AR546" s="163">
        <f t="shared" si="394"/>
        <v>0</v>
      </c>
      <c r="AS546" s="163">
        <f t="shared" si="394"/>
        <v>0</v>
      </c>
      <c r="AT546" s="163">
        <f t="shared" si="394"/>
        <v>0</v>
      </c>
      <c r="AU546" s="163">
        <f t="shared" si="394"/>
        <v>0</v>
      </c>
      <c r="AV546" s="163">
        <f t="shared" si="394"/>
        <v>0</v>
      </c>
      <c r="AW546" s="163">
        <f t="shared" si="394"/>
        <v>0</v>
      </c>
      <c r="AX546" s="163">
        <f t="shared" si="394"/>
        <v>0</v>
      </c>
      <c r="AY546" s="163">
        <f t="shared" si="394"/>
        <v>0</v>
      </c>
      <c r="AZ546" s="163">
        <f t="shared" si="394"/>
        <v>0</v>
      </c>
      <c r="BA546" s="163">
        <f t="shared" si="394"/>
        <v>0</v>
      </c>
      <c r="BB546" s="163"/>
      <c r="BC546" s="238"/>
    </row>
    <row r="547" spans="1:55" ht="32.25" customHeight="1">
      <c r="A547" s="315"/>
      <c r="B547" s="310"/>
      <c r="C547" s="310"/>
      <c r="D547" s="148" t="s">
        <v>37</v>
      </c>
      <c r="E547" s="163">
        <f t="shared" si="392"/>
        <v>0</v>
      </c>
      <c r="F547" s="163">
        <f t="shared" si="376"/>
        <v>0</v>
      </c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238"/>
    </row>
    <row r="548" spans="1:55" ht="50.25" customHeight="1">
      <c r="A548" s="315"/>
      <c r="B548" s="310"/>
      <c r="C548" s="310"/>
      <c r="D548" s="172" t="s">
        <v>2</v>
      </c>
      <c r="E548" s="163">
        <f t="shared" si="392"/>
        <v>0</v>
      </c>
      <c r="F548" s="163">
        <f t="shared" si="376"/>
        <v>0</v>
      </c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238"/>
    </row>
    <row r="549" spans="1:55" ht="22.5" customHeight="1">
      <c r="A549" s="315"/>
      <c r="B549" s="310"/>
      <c r="C549" s="310"/>
      <c r="D549" s="236" t="s">
        <v>268</v>
      </c>
      <c r="E549" s="163">
        <f>H549+K549+N549+Q549+T549+W549+Z549+AE549+AJ549+AO549+AT549+AY549</f>
        <v>4739.3001599999998</v>
      </c>
      <c r="F549" s="163">
        <f t="shared" si="376"/>
        <v>4739.3001599999998</v>
      </c>
      <c r="G549" s="163">
        <f t="shared" ref="G549" si="395">F549*100/E549</f>
        <v>100</v>
      </c>
      <c r="H549" s="163"/>
      <c r="I549" s="163"/>
      <c r="J549" s="163"/>
      <c r="K549" s="163">
        <v>11.8</v>
      </c>
      <c r="L549" s="163">
        <v>11.8</v>
      </c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>
        <v>18</v>
      </c>
      <c r="AA549" s="163">
        <v>18</v>
      </c>
      <c r="AB549" s="163"/>
      <c r="AC549" s="163"/>
      <c r="AD549" s="163"/>
      <c r="AE549" s="163"/>
      <c r="AF549" s="163"/>
      <c r="AG549" s="163"/>
      <c r="AH549" s="163"/>
      <c r="AI549" s="163"/>
      <c r="AJ549" s="163">
        <v>4709.5001599999996</v>
      </c>
      <c r="AK549" s="163">
        <v>4709.5001599999996</v>
      </c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238"/>
    </row>
    <row r="550" spans="1:55" ht="82.5" customHeight="1">
      <c r="A550" s="315"/>
      <c r="B550" s="310"/>
      <c r="C550" s="310"/>
      <c r="D550" s="236" t="s">
        <v>274</v>
      </c>
      <c r="E550" s="163">
        <f t="shared" ref="E550:E552" si="396">H550+K550+N550+Q550+T550+W550+Z550+AE550+AJ550+AO550+AT550+AY550</f>
        <v>0</v>
      </c>
      <c r="F550" s="163">
        <f t="shared" si="376"/>
        <v>0</v>
      </c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238"/>
    </row>
    <row r="551" spans="1:55" ht="22.5" customHeight="1">
      <c r="A551" s="315"/>
      <c r="B551" s="310"/>
      <c r="C551" s="310"/>
      <c r="D551" s="236" t="s">
        <v>269</v>
      </c>
      <c r="E551" s="163">
        <f t="shared" si="396"/>
        <v>0</v>
      </c>
      <c r="F551" s="163">
        <f t="shared" si="376"/>
        <v>0</v>
      </c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238"/>
    </row>
    <row r="552" spans="1:55" ht="31.2">
      <c r="A552" s="316"/>
      <c r="B552" s="310"/>
      <c r="C552" s="310"/>
      <c r="D552" s="238" t="s">
        <v>43</v>
      </c>
      <c r="E552" s="163">
        <f t="shared" si="396"/>
        <v>0</v>
      </c>
      <c r="F552" s="163">
        <f t="shared" si="376"/>
        <v>0</v>
      </c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238"/>
    </row>
    <row r="553" spans="1:55" ht="22.5" customHeight="1">
      <c r="A553" s="314" t="s">
        <v>613</v>
      </c>
      <c r="B553" s="310" t="s">
        <v>627</v>
      </c>
      <c r="C553" s="310" t="s">
        <v>293</v>
      </c>
      <c r="D553" s="150" t="s">
        <v>41</v>
      </c>
      <c r="E553" s="163">
        <f t="shared" ref="E553:E555" si="397">H553+K553+N553+Q553+T553+W553+Z553+AE553+AJ553+AO553+AT553+AY553</f>
        <v>3864.6886400000003</v>
      </c>
      <c r="F553" s="163">
        <f t="shared" ref="F553:F559" si="398">I553+L553+O553+R553+U553+X553+AA553+AF553+AK553+AP553+AU553+AZ553</f>
        <v>3864.6886400000003</v>
      </c>
      <c r="G553" s="163">
        <f t="shared" ref="G553" si="399">F553*100/E553</f>
        <v>100.00000000000001</v>
      </c>
      <c r="H553" s="163">
        <f>H554+H555+H556+H558+H559</f>
        <v>0</v>
      </c>
      <c r="I553" s="163">
        <f t="shared" ref="I553:BA553" si="400">I554+I555+I556+I558+I559</f>
        <v>0</v>
      </c>
      <c r="J553" s="163">
        <f t="shared" si="400"/>
        <v>0</v>
      </c>
      <c r="K553" s="163">
        <f t="shared" si="400"/>
        <v>11.8</v>
      </c>
      <c r="L553" s="163">
        <f t="shared" si="400"/>
        <v>11.8</v>
      </c>
      <c r="M553" s="163">
        <f t="shared" si="400"/>
        <v>0</v>
      </c>
      <c r="N553" s="163">
        <f t="shared" si="400"/>
        <v>0</v>
      </c>
      <c r="O553" s="163">
        <f t="shared" si="400"/>
        <v>0</v>
      </c>
      <c r="P553" s="163">
        <f t="shared" si="400"/>
        <v>0</v>
      </c>
      <c r="Q553" s="163">
        <f t="shared" si="400"/>
        <v>0</v>
      </c>
      <c r="R553" s="163">
        <f t="shared" si="400"/>
        <v>0</v>
      </c>
      <c r="S553" s="163">
        <f t="shared" si="400"/>
        <v>0</v>
      </c>
      <c r="T553" s="163">
        <f t="shared" si="400"/>
        <v>0</v>
      </c>
      <c r="U553" s="163">
        <f t="shared" si="400"/>
        <v>0</v>
      </c>
      <c r="V553" s="163">
        <f t="shared" si="400"/>
        <v>0</v>
      </c>
      <c r="W553" s="163">
        <f t="shared" si="400"/>
        <v>0</v>
      </c>
      <c r="X553" s="163">
        <f t="shared" si="400"/>
        <v>0</v>
      </c>
      <c r="Y553" s="163">
        <f t="shared" si="400"/>
        <v>0</v>
      </c>
      <c r="Z553" s="163">
        <f t="shared" si="400"/>
        <v>3852.8886400000001</v>
      </c>
      <c r="AA553" s="163">
        <f t="shared" si="400"/>
        <v>3852.8886400000001</v>
      </c>
      <c r="AB553" s="163">
        <f t="shared" si="400"/>
        <v>0</v>
      </c>
      <c r="AC553" s="163">
        <f t="shared" si="400"/>
        <v>0</v>
      </c>
      <c r="AD553" s="163">
        <f t="shared" si="400"/>
        <v>0</v>
      </c>
      <c r="AE553" s="163">
        <f t="shared" si="400"/>
        <v>0</v>
      </c>
      <c r="AF553" s="163">
        <f t="shared" si="400"/>
        <v>0</v>
      </c>
      <c r="AG553" s="163">
        <f t="shared" si="400"/>
        <v>0</v>
      </c>
      <c r="AH553" s="163">
        <f t="shared" si="400"/>
        <v>0</v>
      </c>
      <c r="AI553" s="163">
        <f t="shared" si="400"/>
        <v>0</v>
      </c>
      <c r="AJ553" s="163">
        <f t="shared" si="400"/>
        <v>0</v>
      </c>
      <c r="AK553" s="163">
        <f t="shared" si="400"/>
        <v>0</v>
      </c>
      <c r="AL553" s="163">
        <f t="shared" si="400"/>
        <v>0</v>
      </c>
      <c r="AM553" s="163">
        <f t="shared" si="400"/>
        <v>0</v>
      </c>
      <c r="AN553" s="163">
        <f t="shared" si="400"/>
        <v>0</v>
      </c>
      <c r="AO553" s="163">
        <f t="shared" si="400"/>
        <v>0</v>
      </c>
      <c r="AP553" s="163">
        <f t="shared" si="400"/>
        <v>0</v>
      </c>
      <c r="AQ553" s="163">
        <f t="shared" si="400"/>
        <v>0</v>
      </c>
      <c r="AR553" s="163">
        <f t="shared" si="400"/>
        <v>0</v>
      </c>
      <c r="AS553" s="163">
        <f t="shared" si="400"/>
        <v>0</v>
      </c>
      <c r="AT553" s="163">
        <f t="shared" si="400"/>
        <v>0</v>
      </c>
      <c r="AU553" s="163">
        <f t="shared" si="400"/>
        <v>0</v>
      </c>
      <c r="AV553" s="163">
        <f t="shared" si="400"/>
        <v>0</v>
      </c>
      <c r="AW553" s="163">
        <f t="shared" si="400"/>
        <v>0</v>
      </c>
      <c r="AX553" s="163">
        <f t="shared" si="400"/>
        <v>0</v>
      </c>
      <c r="AY553" s="163">
        <f t="shared" si="400"/>
        <v>0</v>
      </c>
      <c r="AZ553" s="163">
        <f t="shared" si="400"/>
        <v>0</v>
      </c>
      <c r="BA553" s="163">
        <f t="shared" si="400"/>
        <v>0</v>
      </c>
      <c r="BB553" s="163"/>
      <c r="BC553" s="238"/>
    </row>
    <row r="554" spans="1:55" ht="32.25" customHeight="1">
      <c r="A554" s="315"/>
      <c r="B554" s="310"/>
      <c r="C554" s="310"/>
      <c r="D554" s="148" t="s">
        <v>37</v>
      </c>
      <c r="E554" s="163">
        <f t="shared" si="397"/>
        <v>0</v>
      </c>
      <c r="F554" s="163">
        <f t="shared" si="398"/>
        <v>0</v>
      </c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238"/>
    </row>
    <row r="555" spans="1:55" ht="50.25" customHeight="1">
      <c r="A555" s="315"/>
      <c r="B555" s="310"/>
      <c r="C555" s="310"/>
      <c r="D555" s="172" t="s">
        <v>2</v>
      </c>
      <c r="E555" s="163">
        <f t="shared" si="397"/>
        <v>0</v>
      </c>
      <c r="F555" s="163">
        <f t="shared" si="398"/>
        <v>0</v>
      </c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238"/>
    </row>
    <row r="556" spans="1:55" ht="22.5" customHeight="1">
      <c r="A556" s="315"/>
      <c r="B556" s="310"/>
      <c r="C556" s="310"/>
      <c r="D556" s="236" t="s">
        <v>268</v>
      </c>
      <c r="E556" s="163">
        <f>H556+K556+N556+Q556+T556+W556+Z556+AE556+AJ556+AO556+AT556+AY556</f>
        <v>3864.6886400000003</v>
      </c>
      <c r="F556" s="163">
        <f t="shared" si="398"/>
        <v>3864.6886400000003</v>
      </c>
      <c r="G556" s="163">
        <f t="shared" ref="G556" si="401">F556*100/E556</f>
        <v>100.00000000000001</v>
      </c>
      <c r="H556" s="163"/>
      <c r="I556" s="163"/>
      <c r="J556" s="163"/>
      <c r="K556" s="163">
        <v>11.8</v>
      </c>
      <c r="L556" s="163">
        <v>11.8</v>
      </c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>
        <v>3852.8886400000001</v>
      </c>
      <c r="AA556" s="163">
        <v>3852.8886400000001</v>
      </c>
      <c r="AB556" s="163"/>
      <c r="AC556" s="163"/>
      <c r="AD556" s="163"/>
      <c r="AE556" s="163"/>
      <c r="AF556" s="163"/>
      <c r="AG556" s="163"/>
      <c r="AH556" s="163"/>
      <c r="AI556" s="163"/>
      <c r="AJ556" s="163"/>
      <c r="AK556" s="163"/>
      <c r="AL556" s="163"/>
      <c r="AM556" s="163"/>
      <c r="AN556" s="163"/>
      <c r="AO556" s="163"/>
      <c r="AP556" s="163"/>
      <c r="AQ556" s="163"/>
      <c r="AR556" s="163"/>
      <c r="AS556" s="163"/>
      <c r="AT556" s="163"/>
      <c r="AU556" s="163"/>
      <c r="AV556" s="163"/>
      <c r="AW556" s="163"/>
      <c r="AX556" s="163"/>
      <c r="AY556" s="163"/>
      <c r="AZ556" s="163"/>
      <c r="BA556" s="163"/>
      <c r="BB556" s="163"/>
      <c r="BC556" s="238"/>
    </row>
    <row r="557" spans="1:55" ht="82.5" customHeight="1">
      <c r="A557" s="315"/>
      <c r="B557" s="310"/>
      <c r="C557" s="310"/>
      <c r="D557" s="236" t="s">
        <v>274</v>
      </c>
      <c r="E557" s="163">
        <f t="shared" ref="E557:E559" si="402">H557+K557+N557+Q557+T557+W557+Z557+AE557+AJ557+AO557+AT557+AY557</f>
        <v>0</v>
      </c>
      <c r="F557" s="163">
        <f t="shared" si="398"/>
        <v>0</v>
      </c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  <c r="AH557" s="163"/>
      <c r="AI557" s="163"/>
      <c r="AJ557" s="163"/>
      <c r="AK557" s="163"/>
      <c r="AL557" s="163"/>
      <c r="AM557" s="163"/>
      <c r="AN557" s="163"/>
      <c r="AO557" s="163"/>
      <c r="AP557" s="163"/>
      <c r="AQ557" s="163"/>
      <c r="AR557" s="163"/>
      <c r="AS557" s="163"/>
      <c r="AT557" s="163"/>
      <c r="AU557" s="163"/>
      <c r="AV557" s="163"/>
      <c r="AW557" s="163"/>
      <c r="AX557" s="163"/>
      <c r="AY557" s="163"/>
      <c r="AZ557" s="163"/>
      <c r="BA557" s="163"/>
      <c r="BB557" s="163"/>
      <c r="BC557" s="238"/>
    </row>
    <row r="558" spans="1:55" ht="22.5" customHeight="1">
      <c r="A558" s="315"/>
      <c r="B558" s="310"/>
      <c r="C558" s="310"/>
      <c r="D558" s="236" t="s">
        <v>269</v>
      </c>
      <c r="E558" s="163">
        <f t="shared" si="402"/>
        <v>0</v>
      </c>
      <c r="F558" s="163">
        <f t="shared" si="398"/>
        <v>0</v>
      </c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  <c r="AA558" s="163"/>
      <c r="AB558" s="163"/>
      <c r="AC558" s="163"/>
      <c r="AD558" s="163"/>
      <c r="AE558" s="163"/>
      <c r="AF558" s="163"/>
      <c r="AG558" s="163"/>
      <c r="AH558" s="163"/>
      <c r="AI558" s="163"/>
      <c r="AJ558" s="163"/>
      <c r="AK558" s="163"/>
      <c r="AL558" s="163"/>
      <c r="AM558" s="163"/>
      <c r="AN558" s="163"/>
      <c r="AO558" s="163"/>
      <c r="AP558" s="163"/>
      <c r="AQ558" s="163"/>
      <c r="AR558" s="163"/>
      <c r="AS558" s="163"/>
      <c r="AT558" s="163"/>
      <c r="AU558" s="163"/>
      <c r="AV558" s="163"/>
      <c r="AW558" s="163"/>
      <c r="AX558" s="163"/>
      <c r="AY558" s="163"/>
      <c r="AZ558" s="163"/>
      <c r="BA558" s="163"/>
      <c r="BB558" s="163"/>
      <c r="BC558" s="238"/>
    </row>
    <row r="559" spans="1:55" ht="31.2">
      <c r="A559" s="316"/>
      <c r="B559" s="310"/>
      <c r="C559" s="310"/>
      <c r="D559" s="238" t="s">
        <v>43</v>
      </c>
      <c r="E559" s="163">
        <f t="shared" si="402"/>
        <v>0</v>
      </c>
      <c r="F559" s="163">
        <f t="shared" si="398"/>
        <v>0</v>
      </c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  <c r="AA559" s="163"/>
      <c r="AB559" s="163"/>
      <c r="AC559" s="163"/>
      <c r="AD559" s="163"/>
      <c r="AE559" s="163"/>
      <c r="AF559" s="163"/>
      <c r="AG559" s="163"/>
      <c r="AH559" s="163"/>
      <c r="AI559" s="163"/>
      <c r="AJ559" s="163"/>
      <c r="AK559" s="163"/>
      <c r="AL559" s="163"/>
      <c r="AM559" s="163"/>
      <c r="AN559" s="163"/>
      <c r="AO559" s="163"/>
      <c r="AP559" s="163"/>
      <c r="AQ559" s="163"/>
      <c r="AR559" s="163"/>
      <c r="AS559" s="163"/>
      <c r="AT559" s="163"/>
      <c r="AU559" s="163"/>
      <c r="AV559" s="163"/>
      <c r="AW559" s="163"/>
      <c r="AX559" s="163"/>
      <c r="AY559" s="163"/>
      <c r="AZ559" s="163"/>
      <c r="BA559" s="163"/>
      <c r="BB559" s="163"/>
      <c r="BC559" s="238"/>
    </row>
    <row r="560" spans="1:55" ht="22.5" customHeight="1">
      <c r="A560" s="314" t="s">
        <v>614</v>
      </c>
      <c r="B560" s="310" t="s">
        <v>628</v>
      </c>
      <c r="C560" s="310" t="s">
        <v>293</v>
      </c>
      <c r="D560" s="150" t="s">
        <v>41</v>
      </c>
      <c r="E560" s="163">
        <f t="shared" ref="E560:E562" si="403">H560+K560+N560+Q560+T560+W560+Z560+AE560+AJ560+AO560+AT560+AY560</f>
        <v>869.93811999999991</v>
      </c>
      <c r="F560" s="163">
        <f t="shared" ref="F560:F566" si="404">I560+L560+O560+R560+U560+X560+AA560+AF560+AK560+AP560+AU560+AZ560</f>
        <v>869.93811999999991</v>
      </c>
      <c r="G560" s="163">
        <f t="shared" ref="G560" si="405">F560*100/E560</f>
        <v>100</v>
      </c>
      <c r="H560" s="163">
        <f>H561+H562+H563+H565+H566</f>
        <v>0</v>
      </c>
      <c r="I560" s="163">
        <f t="shared" ref="I560:BA560" si="406">I561+I562+I563+I565+I566</f>
        <v>0</v>
      </c>
      <c r="J560" s="163">
        <f t="shared" si="406"/>
        <v>0</v>
      </c>
      <c r="K560" s="163">
        <f t="shared" si="406"/>
        <v>11.8</v>
      </c>
      <c r="L560" s="163">
        <f t="shared" si="406"/>
        <v>11.8</v>
      </c>
      <c r="M560" s="163">
        <f t="shared" si="406"/>
        <v>0</v>
      </c>
      <c r="N560" s="163">
        <f t="shared" si="406"/>
        <v>0</v>
      </c>
      <c r="O560" s="163">
        <f t="shared" si="406"/>
        <v>0</v>
      </c>
      <c r="P560" s="163">
        <f t="shared" si="406"/>
        <v>0</v>
      </c>
      <c r="Q560" s="163">
        <f t="shared" si="406"/>
        <v>0</v>
      </c>
      <c r="R560" s="163">
        <f t="shared" si="406"/>
        <v>0</v>
      </c>
      <c r="S560" s="163">
        <f t="shared" si="406"/>
        <v>0</v>
      </c>
      <c r="T560" s="163">
        <f t="shared" si="406"/>
        <v>0</v>
      </c>
      <c r="U560" s="163">
        <f t="shared" si="406"/>
        <v>0</v>
      </c>
      <c r="V560" s="163">
        <f t="shared" si="406"/>
        <v>0</v>
      </c>
      <c r="W560" s="163">
        <f t="shared" si="406"/>
        <v>0</v>
      </c>
      <c r="X560" s="163">
        <f t="shared" si="406"/>
        <v>0</v>
      </c>
      <c r="Y560" s="163">
        <f t="shared" si="406"/>
        <v>0</v>
      </c>
      <c r="Z560" s="163">
        <f t="shared" si="406"/>
        <v>858.13811999999996</v>
      </c>
      <c r="AA560" s="163">
        <f t="shared" si="406"/>
        <v>858.13811999999996</v>
      </c>
      <c r="AB560" s="163">
        <f t="shared" si="406"/>
        <v>0</v>
      </c>
      <c r="AC560" s="163">
        <f t="shared" si="406"/>
        <v>0</v>
      </c>
      <c r="AD560" s="163">
        <f t="shared" si="406"/>
        <v>0</v>
      </c>
      <c r="AE560" s="163">
        <f t="shared" si="406"/>
        <v>0</v>
      </c>
      <c r="AF560" s="163">
        <f t="shared" si="406"/>
        <v>0</v>
      </c>
      <c r="AG560" s="163">
        <f t="shared" si="406"/>
        <v>0</v>
      </c>
      <c r="AH560" s="163">
        <f t="shared" si="406"/>
        <v>0</v>
      </c>
      <c r="AI560" s="163">
        <f t="shared" si="406"/>
        <v>0</v>
      </c>
      <c r="AJ560" s="163">
        <f t="shared" si="406"/>
        <v>0</v>
      </c>
      <c r="AK560" s="163">
        <f t="shared" si="406"/>
        <v>0</v>
      </c>
      <c r="AL560" s="163">
        <f t="shared" si="406"/>
        <v>0</v>
      </c>
      <c r="AM560" s="163">
        <f t="shared" si="406"/>
        <v>0</v>
      </c>
      <c r="AN560" s="163">
        <f t="shared" si="406"/>
        <v>0</v>
      </c>
      <c r="AO560" s="163">
        <f t="shared" si="406"/>
        <v>0</v>
      </c>
      <c r="AP560" s="163">
        <f t="shared" si="406"/>
        <v>0</v>
      </c>
      <c r="AQ560" s="163">
        <f t="shared" si="406"/>
        <v>0</v>
      </c>
      <c r="AR560" s="163">
        <f t="shared" si="406"/>
        <v>0</v>
      </c>
      <c r="AS560" s="163">
        <f t="shared" si="406"/>
        <v>0</v>
      </c>
      <c r="AT560" s="163">
        <f t="shared" si="406"/>
        <v>0</v>
      </c>
      <c r="AU560" s="163">
        <f t="shared" si="406"/>
        <v>0</v>
      </c>
      <c r="AV560" s="163">
        <f t="shared" si="406"/>
        <v>0</v>
      </c>
      <c r="AW560" s="163">
        <f t="shared" si="406"/>
        <v>0</v>
      </c>
      <c r="AX560" s="163">
        <f t="shared" si="406"/>
        <v>0</v>
      </c>
      <c r="AY560" s="163">
        <f t="shared" si="406"/>
        <v>0</v>
      </c>
      <c r="AZ560" s="163">
        <f t="shared" si="406"/>
        <v>0</v>
      </c>
      <c r="BA560" s="163">
        <f t="shared" si="406"/>
        <v>0</v>
      </c>
      <c r="BB560" s="163"/>
      <c r="BC560" s="238"/>
    </row>
    <row r="561" spans="1:55" ht="32.25" customHeight="1">
      <c r="A561" s="315"/>
      <c r="B561" s="310"/>
      <c r="C561" s="310"/>
      <c r="D561" s="148" t="s">
        <v>37</v>
      </c>
      <c r="E561" s="163">
        <f t="shared" si="403"/>
        <v>0</v>
      </c>
      <c r="F561" s="163">
        <f t="shared" si="404"/>
        <v>0</v>
      </c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3"/>
      <c r="AA561" s="163"/>
      <c r="AB561" s="163"/>
      <c r="AC561" s="163"/>
      <c r="AD561" s="163"/>
      <c r="AE561" s="163"/>
      <c r="AF561" s="163"/>
      <c r="AG561" s="163"/>
      <c r="AH561" s="163"/>
      <c r="AI561" s="163"/>
      <c r="AJ561" s="163"/>
      <c r="AK561" s="163"/>
      <c r="AL561" s="163"/>
      <c r="AM561" s="163"/>
      <c r="AN561" s="163"/>
      <c r="AO561" s="163"/>
      <c r="AP561" s="163"/>
      <c r="AQ561" s="163"/>
      <c r="AR561" s="163"/>
      <c r="AS561" s="163"/>
      <c r="AT561" s="163"/>
      <c r="AU561" s="163"/>
      <c r="AV561" s="163"/>
      <c r="AW561" s="163"/>
      <c r="AX561" s="163"/>
      <c r="AY561" s="163"/>
      <c r="AZ561" s="163"/>
      <c r="BA561" s="163"/>
      <c r="BB561" s="163"/>
      <c r="BC561" s="238"/>
    </row>
    <row r="562" spans="1:55" ht="50.25" customHeight="1">
      <c r="A562" s="315"/>
      <c r="B562" s="310"/>
      <c r="C562" s="310"/>
      <c r="D562" s="172" t="s">
        <v>2</v>
      </c>
      <c r="E562" s="163">
        <f t="shared" si="403"/>
        <v>0</v>
      </c>
      <c r="F562" s="163">
        <f t="shared" si="404"/>
        <v>0</v>
      </c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63"/>
      <c r="AK562" s="163"/>
      <c r="AL562" s="163"/>
      <c r="AM562" s="163"/>
      <c r="AN562" s="163"/>
      <c r="AO562" s="163"/>
      <c r="AP562" s="163"/>
      <c r="AQ562" s="163"/>
      <c r="AR562" s="163"/>
      <c r="AS562" s="163"/>
      <c r="AT562" s="163"/>
      <c r="AU562" s="163"/>
      <c r="AV562" s="163"/>
      <c r="AW562" s="163"/>
      <c r="AX562" s="163"/>
      <c r="AY562" s="163"/>
      <c r="AZ562" s="163"/>
      <c r="BA562" s="163"/>
      <c r="BB562" s="163"/>
      <c r="BC562" s="238"/>
    </row>
    <row r="563" spans="1:55" ht="22.5" customHeight="1">
      <c r="A563" s="315"/>
      <c r="B563" s="310"/>
      <c r="C563" s="310"/>
      <c r="D563" s="236" t="s">
        <v>268</v>
      </c>
      <c r="E563" s="163">
        <f>H563+K563+N563+Q563+T563+W563+Z563+AE563+AJ563+AO563+AT563+AY563</f>
        <v>869.93811999999991</v>
      </c>
      <c r="F563" s="163">
        <f t="shared" si="404"/>
        <v>869.93811999999991</v>
      </c>
      <c r="G563" s="163">
        <f t="shared" ref="G563" si="407">F563*100/E563</f>
        <v>100</v>
      </c>
      <c r="H563" s="163"/>
      <c r="I563" s="163"/>
      <c r="J563" s="163"/>
      <c r="K563" s="163">
        <v>11.8</v>
      </c>
      <c r="L563" s="163">
        <v>11.8</v>
      </c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>
        <v>858.13811999999996</v>
      </c>
      <c r="AA563" s="163">
        <v>858.13811999999996</v>
      </c>
      <c r="AB563" s="163"/>
      <c r="AC563" s="163"/>
      <c r="AD563" s="163"/>
      <c r="AE563" s="163"/>
      <c r="AF563" s="163"/>
      <c r="AG563" s="163"/>
      <c r="AH563" s="163"/>
      <c r="AI563" s="163"/>
      <c r="AJ563" s="163"/>
      <c r="AK563" s="163"/>
      <c r="AL563" s="163"/>
      <c r="AM563" s="163"/>
      <c r="AN563" s="163"/>
      <c r="AO563" s="163"/>
      <c r="AP563" s="163"/>
      <c r="AQ563" s="163"/>
      <c r="AR563" s="163"/>
      <c r="AS563" s="163"/>
      <c r="AT563" s="163"/>
      <c r="AU563" s="163"/>
      <c r="AV563" s="163"/>
      <c r="AW563" s="163"/>
      <c r="AX563" s="163"/>
      <c r="AY563" s="163"/>
      <c r="AZ563" s="163"/>
      <c r="BA563" s="163"/>
      <c r="BB563" s="163"/>
      <c r="BC563" s="238"/>
    </row>
    <row r="564" spans="1:55" ht="82.5" customHeight="1">
      <c r="A564" s="315"/>
      <c r="B564" s="310"/>
      <c r="C564" s="310"/>
      <c r="D564" s="236" t="s">
        <v>274</v>
      </c>
      <c r="E564" s="163">
        <f t="shared" ref="E564:E566" si="408">H564+K564+N564+Q564+T564+W564+Z564+AE564+AJ564+AO564+AT564+AY564</f>
        <v>0</v>
      </c>
      <c r="F564" s="163">
        <f t="shared" si="404"/>
        <v>0</v>
      </c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63"/>
      <c r="AK564" s="163"/>
      <c r="AL564" s="163"/>
      <c r="AM564" s="163"/>
      <c r="AN564" s="163"/>
      <c r="AO564" s="163"/>
      <c r="AP564" s="163"/>
      <c r="AQ564" s="163"/>
      <c r="AR564" s="163"/>
      <c r="AS564" s="163"/>
      <c r="AT564" s="163"/>
      <c r="AU564" s="163"/>
      <c r="AV564" s="163"/>
      <c r="AW564" s="163"/>
      <c r="AX564" s="163"/>
      <c r="AY564" s="163"/>
      <c r="AZ564" s="163"/>
      <c r="BA564" s="163"/>
      <c r="BB564" s="163"/>
      <c r="BC564" s="238"/>
    </row>
    <row r="565" spans="1:55" ht="22.5" customHeight="1">
      <c r="A565" s="315"/>
      <c r="B565" s="310"/>
      <c r="C565" s="310"/>
      <c r="D565" s="236" t="s">
        <v>269</v>
      </c>
      <c r="E565" s="163">
        <f t="shared" si="408"/>
        <v>0</v>
      </c>
      <c r="F565" s="163">
        <f t="shared" si="404"/>
        <v>0</v>
      </c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63"/>
      <c r="AT565" s="163"/>
      <c r="AU565" s="163"/>
      <c r="AV565" s="163"/>
      <c r="AW565" s="163"/>
      <c r="AX565" s="163"/>
      <c r="AY565" s="163"/>
      <c r="AZ565" s="163"/>
      <c r="BA565" s="163"/>
      <c r="BB565" s="163"/>
      <c r="BC565" s="238"/>
    </row>
    <row r="566" spans="1:55" ht="31.2">
      <c r="A566" s="316"/>
      <c r="B566" s="310"/>
      <c r="C566" s="310"/>
      <c r="D566" s="238" t="s">
        <v>43</v>
      </c>
      <c r="E566" s="163">
        <f t="shared" si="408"/>
        <v>0</v>
      </c>
      <c r="F566" s="163">
        <f t="shared" si="404"/>
        <v>0</v>
      </c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3"/>
      <c r="BC566" s="238"/>
    </row>
    <row r="567" spans="1:55" ht="22.5" customHeight="1">
      <c r="A567" s="314" t="s">
        <v>615</v>
      </c>
      <c r="B567" s="310" t="s">
        <v>629</v>
      </c>
      <c r="C567" s="310" t="s">
        <v>293</v>
      </c>
      <c r="D567" s="150" t="s">
        <v>41</v>
      </c>
      <c r="E567" s="163">
        <f t="shared" ref="E567:E569" si="409">H567+K567+N567+Q567+T567+W567+Z567+AE567+AJ567+AO567+AT567+AY567</f>
        <v>925.20899999999995</v>
      </c>
      <c r="F567" s="163">
        <f t="shared" ref="F567:F573" si="410">I567+L567+O567+R567+U567+X567+AA567+AF567+AK567+AP567+AU567+AZ567</f>
        <v>925.20899999999995</v>
      </c>
      <c r="G567" s="163">
        <f t="shared" ref="G567" si="411">F567*100/E567</f>
        <v>100</v>
      </c>
      <c r="H567" s="163">
        <f>H568+H569+H570+H572+H573</f>
        <v>0</v>
      </c>
      <c r="I567" s="163">
        <f t="shared" ref="I567:BA567" si="412">I568+I569+I570+I572+I573</f>
        <v>0</v>
      </c>
      <c r="J567" s="163">
        <f t="shared" si="412"/>
        <v>0</v>
      </c>
      <c r="K567" s="163">
        <f t="shared" si="412"/>
        <v>11.8</v>
      </c>
      <c r="L567" s="163">
        <f t="shared" si="412"/>
        <v>11.8</v>
      </c>
      <c r="M567" s="163">
        <f t="shared" si="412"/>
        <v>0</v>
      </c>
      <c r="N567" s="163">
        <f t="shared" si="412"/>
        <v>0</v>
      </c>
      <c r="O567" s="163">
        <f t="shared" si="412"/>
        <v>0</v>
      </c>
      <c r="P567" s="163">
        <f t="shared" si="412"/>
        <v>0</v>
      </c>
      <c r="Q567" s="163">
        <f t="shared" si="412"/>
        <v>0</v>
      </c>
      <c r="R567" s="163">
        <f t="shared" si="412"/>
        <v>0</v>
      </c>
      <c r="S567" s="163">
        <f t="shared" si="412"/>
        <v>0</v>
      </c>
      <c r="T567" s="163">
        <f t="shared" si="412"/>
        <v>0</v>
      </c>
      <c r="U567" s="163">
        <f t="shared" si="412"/>
        <v>0</v>
      </c>
      <c r="V567" s="163">
        <f t="shared" si="412"/>
        <v>0</v>
      </c>
      <c r="W567" s="163">
        <f t="shared" si="412"/>
        <v>0</v>
      </c>
      <c r="X567" s="163">
        <f t="shared" si="412"/>
        <v>0</v>
      </c>
      <c r="Y567" s="163">
        <f t="shared" si="412"/>
        <v>0</v>
      </c>
      <c r="Z567" s="163">
        <f t="shared" si="412"/>
        <v>913.40899999999999</v>
      </c>
      <c r="AA567" s="163">
        <f t="shared" si="412"/>
        <v>913.40899999999999</v>
      </c>
      <c r="AB567" s="163">
        <f t="shared" si="412"/>
        <v>0</v>
      </c>
      <c r="AC567" s="163">
        <f t="shared" si="412"/>
        <v>0</v>
      </c>
      <c r="AD567" s="163">
        <f t="shared" si="412"/>
        <v>0</v>
      </c>
      <c r="AE567" s="163">
        <f t="shared" si="412"/>
        <v>0</v>
      </c>
      <c r="AF567" s="163">
        <f t="shared" si="412"/>
        <v>0</v>
      </c>
      <c r="AG567" s="163">
        <f t="shared" si="412"/>
        <v>0</v>
      </c>
      <c r="AH567" s="163">
        <f t="shared" si="412"/>
        <v>0</v>
      </c>
      <c r="AI567" s="163">
        <f t="shared" si="412"/>
        <v>0</v>
      </c>
      <c r="AJ567" s="163">
        <f t="shared" si="412"/>
        <v>0</v>
      </c>
      <c r="AK567" s="163">
        <f t="shared" si="412"/>
        <v>0</v>
      </c>
      <c r="AL567" s="163">
        <f t="shared" si="412"/>
        <v>0</v>
      </c>
      <c r="AM567" s="163">
        <f t="shared" si="412"/>
        <v>0</v>
      </c>
      <c r="AN567" s="163">
        <f t="shared" si="412"/>
        <v>0</v>
      </c>
      <c r="AO567" s="163">
        <f t="shared" si="412"/>
        <v>0</v>
      </c>
      <c r="AP567" s="163">
        <f t="shared" si="412"/>
        <v>0</v>
      </c>
      <c r="AQ567" s="163">
        <f t="shared" si="412"/>
        <v>0</v>
      </c>
      <c r="AR567" s="163">
        <f t="shared" si="412"/>
        <v>0</v>
      </c>
      <c r="AS567" s="163">
        <f t="shared" si="412"/>
        <v>0</v>
      </c>
      <c r="AT567" s="163">
        <f t="shared" si="412"/>
        <v>0</v>
      </c>
      <c r="AU567" s="163">
        <f t="shared" si="412"/>
        <v>0</v>
      </c>
      <c r="AV567" s="163">
        <f t="shared" si="412"/>
        <v>0</v>
      </c>
      <c r="AW567" s="163">
        <f t="shared" si="412"/>
        <v>0</v>
      </c>
      <c r="AX567" s="163">
        <f t="shared" si="412"/>
        <v>0</v>
      </c>
      <c r="AY567" s="163">
        <f t="shared" si="412"/>
        <v>0</v>
      </c>
      <c r="AZ567" s="163">
        <f t="shared" si="412"/>
        <v>0</v>
      </c>
      <c r="BA567" s="163">
        <f t="shared" si="412"/>
        <v>0</v>
      </c>
      <c r="BB567" s="163"/>
      <c r="BC567" s="238"/>
    </row>
    <row r="568" spans="1:55" ht="32.25" customHeight="1">
      <c r="A568" s="315"/>
      <c r="B568" s="310"/>
      <c r="C568" s="310"/>
      <c r="D568" s="148" t="s">
        <v>37</v>
      </c>
      <c r="E568" s="163">
        <f t="shared" si="409"/>
        <v>0</v>
      </c>
      <c r="F568" s="163">
        <f t="shared" si="410"/>
        <v>0</v>
      </c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3"/>
      <c r="AT568" s="163"/>
      <c r="AU568" s="163"/>
      <c r="AV568" s="163"/>
      <c r="AW568" s="163"/>
      <c r="AX568" s="163"/>
      <c r="AY568" s="163"/>
      <c r="AZ568" s="163"/>
      <c r="BA568" s="163"/>
      <c r="BB568" s="163"/>
      <c r="BC568" s="238"/>
    </row>
    <row r="569" spans="1:55" ht="50.25" customHeight="1">
      <c r="A569" s="315"/>
      <c r="B569" s="310"/>
      <c r="C569" s="310"/>
      <c r="D569" s="172" t="s">
        <v>2</v>
      </c>
      <c r="E569" s="163">
        <f t="shared" si="409"/>
        <v>0</v>
      </c>
      <c r="F569" s="163">
        <f t="shared" si="410"/>
        <v>0</v>
      </c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3"/>
      <c r="BC569" s="238"/>
    </row>
    <row r="570" spans="1:55" ht="22.5" customHeight="1">
      <c r="A570" s="315"/>
      <c r="B570" s="310"/>
      <c r="C570" s="310"/>
      <c r="D570" s="236" t="s">
        <v>268</v>
      </c>
      <c r="E570" s="163">
        <f>H570+K570+N570+Q570+T570+W570+Z570+AE570+AJ570+AO570+AT570+AY570</f>
        <v>925.20899999999995</v>
      </c>
      <c r="F570" s="163">
        <f t="shared" si="410"/>
        <v>925.20899999999995</v>
      </c>
      <c r="G570" s="163">
        <f t="shared" ref="G570" si="413">F570*100/E570</f>
        <v>100</v>
      </c>
      <c r="H570" s="163"/>
      <c r="I570" s="163"/>
      <c r="J570" s="163"/>
      <c r="K570" s="163">
        <v>11.8</v>
      </c>
      <c r="L570" s="163">
        <v>11.8</v>
      </c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>
        <v>913.40899999999999</v>
      </c>
      <c r="AA570" s="163">
        <v>913.40899999999999</v>
      </c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3"/>
      <c r="BC570" s="238"/>
    </row>
    <row r="571" spans="1:55" ht="82.5" customHeight="1">
      <c r="A571" s="315"/>
      <c r="B571" s="310"/>
      <c r="C571" s="310"/>
      <c r="D571" s="236" t="s">
        <v>274</v>
      </c>
      <c r="E571" s="163">
        <f t="shared" ref="E571:E573" si="414">H571+K571+N571+Q571+T571+W571+Z571+AE571+AJ571+AO571+AT571+AY571</f>
        <v>0</v>
      </c>
      <c r="F571" s="163">
        <f t="shared" si="410"/>
        <v>0</v>
      </c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/>
      <c r="AK571" s="163"/>
      <c r="AL571" s="163"/>
      <c r="AM571" s="163"/>
      <c r="AN571" s="163"/>
      <c r="AO571" s="163"/>
      <c r="AP571" s="163"/>
      <c r="AQ571" s="163"/>
      <c r="AR571" s="163"/>
      <c r="AS571" s="163"/>
      <c r="AT571" s="163"/>
      <c r="AU571" s="163"/>
      <c r="AV571" s="163"/>
      <c r="AW571" s="163"/>
      <c r="AX571" s="163"/>
      <c r="AY571" s="163"/>
      <c r="AZ571" s="163"/>
      <c r="BA571" s="163"/>
      <c r="BB571" s="163"/>
      <c r="BC571" s="238"/>
    </row>
    <row r="572" spans="1:55" ht="22.5" customHeight="1">
      <c r="A572" s="315"/>
      <c r="B572" s="310"/>
      <c r="C572" s="310"/>
      <c r="D572" s="236" t="s">
        <v>269</v>
      </c>
      <c r="E572" s="163">
        <f t="shared" si="414"/>
        <v>0</v>
      </c>
      <c r="F572" s="163">
        <f t="shared" si="410"/>
        <v>0</v>
      </c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163"/>
      <c r="AT572" s="163"/>
      <c r="AU572" s="163"/>
      <c r="AV572" s="163"/>
      <c r="AW572" s="163"/>
      <c r="AX572" s="163"/>
      <c r="AY572" s="163"/>
      <c r="AZ572" s="163"/>
      <c r="BA572" s="163"/>
      <c r="BB572" s="163"/>
      <c r="BC572" s="238"/>
    </row>
    <row r="573" spans="1:55" ht="31.2">
      <c r="A573" s="316"/>
      <c r="B573" s="310"/>
      <c r="C573" s="310"/>
      <c r="D573" s="238" t="s">
        <v>43</v>
      </c>
      <c r="E573" s="163">
        <f t="shared" si="414"/>
        <v>0</v>
      </c>
      <c r="F573" s="163">
        <f t="shared" si="410"/>
        <v>0</v>
      </c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  <c r="AH573" s="163"/>
      <c r="AI573" s="163"/>
      <c r="AJ573" s="163"/>
      <c r="AK573" s="163"/>
      <c r="AL573" s="163"/>
      <c r="AM573" s="163"/>
      <c r="AN573" s="163"/>
      <c r="AO573" s="163"/>
      <c r="AP573" s="163"/>
      <c r="AQ573" s="163"/>
      <c r="AR573" s="163"/>
      <c r="AS573" s="163"/>
      <c r="AT573" s="163"/>
      <c r="AU573" s="163"/>
      <c r="AV573" s="163"/>
      <c r="AW573" s="163"/>
      <c r="AX573" s="163"/>
      <c r="AY573" s="163"/>
      <c r="AZ573" s="163"/>
      <c r="BA573" s="163"/>
      <c r="BB573" s="163"/>
      <c r="BC573" s="238"/>
    </row>
    <row r="574" spans="1:55" ht="22.5" customHeight="1">
      <c r="A574" s="314" t="s">
        <v>616</v>
      </c>
      <c r="B574" s="310" t="s">
        <v>630</v>
      </c>
      <c r="C574" s="310" t="s">
        <v>293</v>
      </c>
      <c r="D574" s="150" t="s">
        <v>41</v>
      </c>
      <c r="E574" s="163">
        <f t="shared" ref="E574:E576" si="415">H574+K574+N574+Q574+T574+W574+Z574+AE574+AJ574+AO574+AT574+AY574</f>
        <v>659.29458</v>
      </c>
      <c r="F574" s="163">
        <f t="shared" ref="F574:F580" si="416">I574+L574+O574+R574+U574+X574+AA574+AF574+AK574+AP574+AU574+AZ574</f>
        <v>659.29458</v>
      </c>
      <c r="G574" s="163">
        <f t="shared" ref="G574" si="417">F574*100/E574</f>
        <v>100</v>
      </c>
      <c r="H574" s="163">
        <f>H575+H576+H577+H579+H580</f>
        <v>0</v>
      </c>
      <c r="I574" s="163">
        <f t="shared" ref="I574:BA574" si="418">I575+I576+I577+I579+I580</f>
        <v>0</v>
      </c>
      <c r="J574" s="163">
        <f t="shared" si="418"/>
        <v>0</v>
      </c>
      <c r="K574" s="163">
        <f t="shared" si="418"/>
        <v>11.8</v>
      </c>
      <c r="L574" s="163">
        <f t="shared" si="418"/>
        <v>11.8</v>
      </c>
      <c r="M574" s="163">
        <f t="shared" si="418"/>
        <v>0</v>
      </c>
      <c r="N574" s="163">
        <f t="shared" si="418"/>
        <v>0</v>
      </c>
      <c r="O574" s="163">
        <f t="shared" si="418"/>
        <v>0</v>
      </c>
      <c r="P574" s="163">
        <f t="shared" si="418"/>
        <v>0</v>
      </c>
      <c r="Q574" s="163">
        <f t="shared" si="418"/>
        <v>0</v>
      </c>
      <c r="R574" s="163">
        <f t="shared" si="418"/>
        <v>0</v>
      </c>
      <c r="S574" s="163">
        <f t="shared" si="418"/>
        <v>0</v>
      </c>
      <c r="T574" s="163">
        <f t="shared" si="418"/>
        <v>0</v>
      </c>
      <c r="U574" s="163">
        <f t="shared" si="418"/>
        <v>0</v>
      </c>
      <c r="V574" s="163">
        <f t="shared" si="418"/>
        <v>0</v>
      </c>
      <c r="W574" s="163">
        <f t="shared" si="418"/>
        <v>0</v>
      </c>
      <c r="X574" s="163">
        <f t="shared" si="418"/>
        <v>0</v>
      </c>
      <c r="Y574" s="163">
        <f t="shared" si="418"/>
        <v>0</v>
      </c>
      <c r="Z574" s="163">
        <f t="shared" si="418"/>
        <v>18</v>
      </c>
      <c r="AA574" s="163">
        <f t="shared" si="418"/>
        <v>18</v>
      </c>
      <c r="AB574" s="163">
        <f t="shared" si="418"/>
        <v>0</v>
      </c>
      <c r="AC574" s="163">
        <f t="shared" si="418"/>
        <v>0</v>
      </c>
      <c r="AD574" s="163">
        <f t="shared" si="418"/>
        <v>0</v>
      </c>
      <c r="AE574" s="163">
        <f t="shared" si="418"/>
        <v>629.49458000000004</v>
      </c>
      <c r="AF574" s="163">
        <f t="shared" si="418"/>
        <v>629.49458000000004</v>
      </c>
      <c r="AG574" s="163">
        <f t="shared" si="418"/>
        <v>0</v>
      </c>
      <c r="AH574" s="163">
        <f t="shared" si="418"/>
        <v>0</v>
      </c>
      <c r="AI574" s="163">
        <f t="shared" si="418"/>
        <v>0</v>
      </c>
      <c r="AJ574" s="163">
        <f t="shared" si="418"/>
        <v>0</v>
      </c>
      <c r="AK574" s="163">
        <f t="shared" si="418"/>
        <v>0</v>
      </c>
      <c r="AL574" s="163">
        <f t="shared" si="418"/>
        <v>0</v>
      </c>
      <c r="AM574" s="163">
        <f t="shared" si="418"/>
        <v>0</v>
      </c>
      <c r="AN574" s="163">
        <f t="shared" si="418"/>
        <v>0</v>
      </c>
      <c r="AO574" s="163">
        <f t="shared" si="418"/>
        <v>0</v>
      </c>
      <c r="AP574" s="163">
        <f t="shared" si="418"/>
        <v>0</v>
      </c>
      <c r="AQ574" s="163">
        <f t="shared" si="418"/>
        <v>0</v>
      </c>
      <c r="AR574" s="163">
        <f t="shared" si="418"/>
        <v>0</v>
      </c>
      <c r="AS574" s="163">
        <f t="shared" si="418"/>
        <v>0</v>
      </c>
      <c r="AT574" s="163">
        <f t="shared" si="418"/>
        <v>0</v>
      </c>
      <c r="AU574" s="163">
        <f t="shared" si="418"/>
        <v>0</v>
      </c>
      <c r="AV574" s="163">
        <f t="shared" si="418"/>
        <v>0</v>
      </c>
      <c r="AW574" s="163">
        <f t="shared" si="418"/>
        <v>0</v>
      </c>
      <c r="AX574" s="163">
        <f t="shared" si="418"/>
        <v>0</v>
      </c>
      <c r="AY574" s="163">
        <f t="shared" si="418"/>
        <v>0</v>
      </c>
      <c r="AZ574" s="163">
        <f t="shared" si="418"/>
        <v>0</v>
      </c>
      <c r="BA574" s="163">
        <f t="shared" si="418"/>
        <v>0</v>
      </c>
      <c r="BB574" s="163"/>
      <c r="BC574" s="238"/>
    </row>
    <row r="575" spans="1:55" ht="32.25" customHeight="1">
      <c r="A575" s="315"/>
      <c r="B575" s="310"/>
      <c r="C575" s="310"/>
      <c r="D575" s="148" t="s">
        <v>37</v>
      </c>
      <c r="E575" s="163">
        <f t="shared" si="415"/>
        <v>0</v>
      </c>
      <c r="F575" s="163">
        <f t="shared" si="416"/>
        <v>0</v>
      </c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3"/>
      <c r="AA575" s="163"/>
      <c r="AB575" s="163"/>
      <c r="AC575" s="163"/>
      <c r="AD575" s="163"/>
      <c r="AE575" s="163"/>
      <c r="AF575" s="163"/>
      <c r="AG575" s="163"/>
      <c r="AH575" s="163"/>
      <c r="AI575" s="163"/>
      <c r="AJ575" s="163"/>
      <c r="AK575" s="163"/>
      <c r="AL575" s="163"/>
      <c r="AM575" s="163"/>
      <c r="AN575" s="163"/>
      <c r="AO575" s="163"/>
      <c r="AP575" s="163"/>
      <c r="AQ575" s="163"/>
      <c r="AR575" s="163"/>
      <c r="AS575" s="163"/>
      <c r="AT575" s="163"/>
      <c r="AU575" s="163"/>
      <c r="AV575" s="163"/>
      <c r="AW575" s="163"/>
      <c r="AX575" s="163"/>
      <c r="AY575" s="163"/>
      <c r="AZ575" s="163"/>
      <c r="BA575" s="163"/>
      <c r="BB575" s="163"/>
      <c r="BC575" s="238"/>
    </row>
    <row r="576" spans="1:55" ht="50.25" customHeight="1">
      <c r="A576" s="315"/>
      <c r="B576" s="310"/>
      <c r="C576" s="310"/>
      <c r="D576" s="172" t="s">
        <v>2</v>
      </c>
      <c r="E576" s="163">
        <f t="shared" si="415"/>
        <v>0</v>
      </c>
      <c r="F576" s="163">
        <f t="shared" si="416"/>
        <v>0</v>
      </c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  <c r="AA576" s="163"/>
      <c r="AB576" s="163"/>
      <c r="AC576" s="163"/>
      <c r="AD576" s="163"/>
      <c r="AE576" s="163"/>
      <c r="AF576" s="163"/>
      <c r="AG576" s="163"/>
      <c r="AH576" s="163"/>
      <c r="AI576" s="163"/>
      <c r="AJ576" s="163"/>
      <c r="AK576" s="163"/>
      <c r="AL576" s="163"/>
      <c r="AM576" s="163"/>
      <c r="AN576" s="163"/>
      <c r="AO576" s="163"/>
      <c r="AP576" s="163"/>
      <c r="AQ576" s="163"/>
      <c r="AR576" s="163"/>
      <c r="AS576" s="163"/>
      <c r="AT576" s="163"/>
      <c r="AU576" s="163"/>
      <c r="AV576" s="163"/>
      <c r="AW576" s="163"/>
      <c r="AX576" s="163"/>
      <c r="AY576" s="163"/>
      <c r="AZ576" s="163"/>
      <c r="BA576" s="163"/>
      <c r="BB576" s="163"/>
      <c r="BC576" s="238"/>
    </row>
    <row r="577" spans="1:55" ht="22.5" customHeight="1">
      <c r="A577" s="315"/>
      <c r="B577" s="310"/>
      <c r="C577" s="310"/>
      <c r="D577" s="236" t="s">
        <v>268</v>
      </c>
      <c r="E577" s="163">
        <f>H577+K577+N577+Q577+T577+W577+Z577+AE577+AJ577+AO577+AT577+AY577</f>
        <v>659.29458</v>
      </c>
      <c r="F577" s="163">
        <f t="shared" si="416"/>
        <v>659.29458</v>
      </c>
      <c r="G577" s="163">
        <f t="shared" ref="G577" si="419">F577*100/E577</f>
        <v>100</v>
      </c>
      <c r="H577" s="163"/>
      <c r="I577" s="163"/>
      <c r="J577" s="163"/>
      <c r="K577" s="163">
        <v>11.8</v>
      </c>
      <c r="L577" s="163">
        <v>11.8</v>
      </c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>
        <v>18</v>
      </c>
      <c r="AA577" s="163">
        <v>18</v>
      </c>
      <c r="AB577" s="163"/>
      <c r="AC577" s="163"/>
      <c r="AD577" s="163"/>
      <c r="AE577" s="163">
        <v>629.49458000000004</v>
      </c>
      <c r="AF577" s="163">
        <v>629.49458000000004</v>
      </c>
      <c r="AG577" s="163"/>
      <c r="AH577" s="163"/>
      <c r="AI577" s="163"/>
      <c r="AJ577" s="163"/>
      <c r="AK577" s="163"/>
      <c r="AL577" s="163"/>
      <c r="AM577" s="163"/>
      <c r="AN577" s="163"/>
      <c r="AO577" s="163"/>
      <c r="AP577" s="163"/>
      <c r="AQ577" s="163"/>
      <c r="AR577" s="163"/>
      <c r="AS577" s="163"/>
      <c r="AT577" s="163"/>
      <c r="AU577" s="163"/>
      <c r="AV577" s="163"/>
      <c r="AW577" s="163"/>
      <c r="AX577" s="163"/>
      <c r="AY577" s="163"/>
      <c r="AZ577" s="163"/>
      <c r="BA577" s="163"/>
      <c r="BB577" s="163"/>
      <c r="BC577" s="238"/>
    </row>
    <row r="578" spans="1:55" ht="82.5" customHeight="1">
      <c r="A578" s="315"/>
      <c r="B578" s="310"/>
      <c r="C578" s="310"/>
      <c r="D578" s="236" t="s">
        <v>274</v>
      </c>
      <c r="E578" s="163">
        <f t="shared" ref="E578:E580" si="420">H578+K578+N578+Q578+T578+W578+Z578+AE578+AJ578+AO578+AT578+AY578</f>
        <v>0</v>
      </c>
      <c r="F578" s="163">
        <f t="shared" si="416"/>
        <v>0</v>
      </c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3"/>
      <c r="AA578" s="163"/>
      <c r="AB578" s="163"/>
      <c r="AC578" s="163"/>
      <c r="AD578" s="163"/>
      <c r="AE578" s="163"/>
      <c r="AF578" s="163"/>
      <c r="AG578" s="163"/>
      <c r="AH578" s="163"/>
      <c r="AI578" s="163"/>
      <c r="AJ578" s="163"/>
      <c r="AK578" s="163"/>
      <c r="AL578" s="163"/>
      <c r="AM578" s="163"/>
      <c r="AN578" s="163"/>
      <c r="AO578" s="163"/>
      <c r="AP578" s="163"/>
      <c r="AQ578" s="163"/>
      <c r="AR578" s="163"/>
      <c r="AS578" s="163"/>
      <c r="AT578" s="163"/>
      <c r="AU578" s="163"/>
      <c r="AV578" s="163"/>
      <c r="AW578" s="163"/>
      <c r="AX578" s="163"/>
      <c r="AY578" s="163"/>
      <c r="AZ578" s="163"/>
      <c r="BA578" s="163"/>
      <c r="BB578" s="163"/>
      <c r="BC578" s="238"/>
    </row>
    <row r="579" spans="1:55" ht="22.5" customHeight="1">
      <c r="A579" s="315"/>
      <c r="B579" s="310"/>
      <c r="C579" s="310"/>
      <c r="D579" s="236" t="s">
        <v>269</v>
      </c>
      <c r="E579" s="163">
        <f t="shared" si="420"/>
        <v>0</v>
      </c>
      <c r="F579" s="163">
        <f t="shared" si="416"/>
        <v>0</v>
      </c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  <c r="AA579" s="163"/>
      <c r="AB579" s="163"/>
      <c r="AC579" s="163"/>
      <c r="AD579" s="163"/>
      <c r="AE579" s="163"/>
      <c r="AF579" s="163"/>
      <c r="AG579" s="163"/>
      <c r="AH579" s="163"/>
      <c r="AI579" s="163"/>
      <c r="AJ579" s="163"/>
      <c r="AK579" s="163"/>
      <c r="AL579" s="163"/>
      <c r="AM579" s="163"/>
      <c r="AN579" s="163"/>
      <c r="AO579" s="163"/>
      <c r="AP579" s="163"/>
      <c r="AQ579" s="163"/>
      <c r="AR579" s="163"/>
      <c r="AS579" s="163"/>
      <c r="AT579" s="163"/>
      <c r="AU579" s="163"/>
      <c r="AV579" s="163"/>
      <c r="AW579" s="163"/>
      <c r="AX579" s="163"/>
      <c r="AY579" s="163"/>
      <c r="AZ579" s="163"/>
      <c r="BA579" s="163"/>
      <c r="BB579" s="163"/>
      <c r="BC579" s="238"/>
    </row>
    <row r="580" spans="1:55" ht="31.2">
      <c r="A580" s="316"/>
      <c r="B580" s="310"/>
      <c r="C580" s="310"/>
      <c r="D580" s="238" t="s">
        <v>43</v>
      </c>
      <c r="E580" s="163">
        <f t="shared" si="420"/>
        <v>0</v>
      </c>
      <c r="F580" s="163">
        <f t="shared" si="416"/>
        <v>0</v>
      </c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  <c r="AH580" s="163"/>
      <c r="AI580" s="163"/>
      <c r="AJ580" s="163"/>
      <c r="AK580" s="163"/>
      <c r="AL580" s="163"/>
      <c r="AM580" s="163"/>
      <c r="AN580" s="163"/>
      <c r="AO580" s="163"/>
      <c r="AP580" s="163"/>
      <c r="AQ580" s="163"/>
      <c r="AR580" s="163"/>
      <c r="AS580" s="163"/>
      <c r="AT580" s="163"/>
      <c r="AU580" s="163"/>
      <c r="AV580" s="163"/>
      <c r="AW580" s="163"/>
      <c r="AX580" s="163"/>
      <c r="AY580" s="163"/>
      <c r="AZ580" s="163"/>
      <c r="BA580" s="163"/>
      <c r="BB580" s="163"/>
      <c r="BC580" s="238"/>
    </row>
    <row r="581" spans="1:55" ht="22.5" customHeight="1">
      <c r="A581" s="314" t="s">
        <v>617</v>
      </c>
      <c r="B581" s="310" t="s">
        <v>635</v>
      </c>
      <c r="C581" s="310" t="s">
        <v>293</v>
      </c>
      <c r="D581" s="150" t="s">
        <v>41</v>
      </c>
      <c r="E581" s="163">
        <f t="shared" ref="E581:E583" si="421">H581+K581+N581+Q581+T581+W581+Z581+AE581+AJ581+AO581+AT581+AY581</f>
        <v>77.403999999999996</v>
      </c>
      <c r="F581" s="163">
        <f t="shared" ref="F581:F587" si="422">I581+L581+O581+R581+U581+X581+AA581+AF581+AK581+AP581+AU581+AZ581</f>
        <v>77.403999999999996</v>
      </c>
      <c r="G581" s="163">
        <f t="shared" ref="G581" si="423">F581*100/E581</f>
        <v>100</v>
      </c>
      <c r="H581" s="163">
        <f>H582+H583+H584+H586+H587</f>
        <v>0</v>
      </c>
      <c r="I581" s="163">
        <f t="shared" ref="I581:BA581" si="424">I582+I583+I584+I586+I587</f>
        <v>0</v>
      </c>
      <c r="J581" s="163">
        <f t="shared" si="424"/>
        <v>0</v>
      </c>
      <c r="K581" s="163">
        <f t="shared" si="424"/>
        <v>0</v>
      </c>
      <c r="L581" s="163">
        <f t="shared" si="424"/>
        <v>0</v>
      </c>
      <c r="M581" s="163">
        <f t="shared" si="424"/>
        <v>0</v>
      </c>
      <c r="N581" s="163">
        <f t="shared" si="424"/>
        <v>0</v>
      </c>
      <c r="O581" s="163">
        <f t="shared" si="424"/>
        <v>0</v>
      </c>
      <c r="P581" s="163">
        <f t="shared" si="424"/>
        <v>0</v>
      </c>
      <c r="Q581" s="163">
        <f t="shared" si="424"/>
        <v>0</v>
      </c>
      <c r="R581" s="163">
        <f t="shared" si="424"/>
        <v>0</v>
      </c>
      <c r="S581" s="163">
        <f t="shared" si="424"/>
        <v>0</v>
      </c>
      <c r="T581" s="163">
        <f t="shared" si="424"/>
        <v>0</v>
      </c>
      <c r="U581" s="163">
        <f t="shared" si="424"/>
        <v>0</v>
      </c>
      <c r="V581" s="163">
        <f t="shared" si="424"/>
        <v>0</v>
      </c>
      <c r="W581" s="163">
        <f t="shared" si="424"/>
        <v>0</v>
      </c>
      <c r="X581" s="163">
        <f t="shared" si="424"/>
        <v>0</v>
      </c>
      <c r="Y581" s="163">
        <f t="shared" si="424"/>
        <v>0</v>
      </c>
      <c r="Z581" s="163">
        <f t="shared" si="424"/>
        <v>0</v>
      </c>
      <c r="AA581" s="163">
        <f t="shared" si="424"/>
        <v>0</v>
      </c>
      <c r="AB581" s="163">
        <f t="shared" si="424"/>
        <v>0</v>
      </c>
      <c r="AC581" s="163">
        <f t="shared" si="424"/>
        <v>0</v>
      </c>
      <c r="AD581" s="163">
        <f t="shared" si="424"/>
        <v>0</v>
      </c>
      <c r="AE581" s="163">
        <f t="shared" si="424"/>
        <v>0</v>
      </c>
      <c r="AF581" s="163">
        <f t="shared" si="424"/>
        <v>0</v>
      </c>
      <c r="AG581" s="163">
        <f t="shared" si="424"/>
        <v>0</v>
      </c>
      <c r="AH581" s="163">
        <f t="shared" si="424"/>
        <v>0</v>
      </c>
      <c r="AI581" s="163">
        <f t="shared" si="424"/>
        <v>0</v>
      </c>
      <c r="AJ581" s="163">
        <f t="shared" si="424"/>
        <v>0</v>
      </c>
      <c r="AK581" s="163">
        <f t="shared" si="424"/>
        <v>0</v>
      </c>
      <c r="AL581" s="163">
        <f t="shared" si="424"/>
        <v>0</v>
      </c>
      <c r="AM581" s="163">
        <f t="shared" si="424"/>
        <v>0</v>
      </c>
      <c r="AN581" s="163">
        <f t="shared" si="424"/>
        <v>0</v>
      </c>
      <c r="AO581" s="163">
        <f t="shared" si="424"/>
        <v>0</v>
      </c>
      <c r="AP581" s="163">
        <f t="shared" si="424"/>
        <v>0</v>
      </c>
      <c r="AQ581" s="163">
        <f t="shared" si="424"/>
        <v>0</v>
      </c>
      <c r="AR581" s="163">
        <f t="shared" si="424"/>
        <v>0</v>
      </c>
      <c r="AS581" s="163">
        <f t="shared" si="424"/>
        <v>0</v>
      </c>
      <c r="AT581" s="163">
        <f t="shared" si="424"/>
        <v>77.403999999999996</v>
      </c>
      <c r="AU581" s="163">
        <f t="shared" si="424"/>
        <v>77.403999999999996</v>
      </c>
      <c r="AV581" s="163">
        <f t="shared" si="424"/>
        <v>0</v>
      </c>
      <c r="AW581" s="163">
        <f t="shared" si="424"/>
        <v>0</v>
      </c>
      <c r="AX581" s="163">
        <f t="shared" si="424"/>
        <v>0</v>
      </c>
      <c r="AY581" s="163">
        <f t="shared" si="424"/>
        <v>0</v>
      </c>
      <c r="AZ581" s="163">
        <f t="shared" si="424"/>
        <v>0</v>
      </c>
      <c r="BA581" s="163">
        <f t="shared" si="424"/>
        <v>0</v>
      </c>
      <c r="BB581" s="163"/>
      <c r="BC581" s="238"/>
    </row>
    <row r="582" spans="1:55" ht="32.25" customHeight="1">
      <c r="A582" s="315"/>
      <c r="B582" s="310"/>
      <c r="C582" s="310"/>
      <c r="D582" s="148" t="s">
        <v>37</v>
      </c>
      <c r="E582" s="163">
        <f t="shared" si="421"/>
        <v>0</v>
      </c>
      <c r="F582" s="163">
        <f t="shared" si="422"/>
        <v>0</v>
      </c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  <c r="AA582" s="163"/>
      <c r="AB582" s="163"/>
      <c r="AC582" s="163"/>
      <c r="AD582" s="163"/>
      <c r="AE582" s="163"/>
      <c r="AF582" s="163"/>
      <c r="AG582" s="163"/>
      <c r="AH582" s="163"/>
      <c r="AI582" s="163"/>
      <c r="AJ582" s="163"/>
      <c r="AK582" s="163"/>
      <c r="AL582" s="163"/>
      <c r="AM582" s="163"/>
      <c r="AN582" s="163"/>
      <c r="AO582" s="163"/>
      <c r="AP582" s="163"/>
      <c r="AQ582" s="163"/>
      <c r="AR582" s="163"/>
      <c r="AS582" s="163"/>
      <c r="AT582" s="163"/>
      <c r="AU582" s="163"/>
      <c r="AV582" s="163"/>
      <c r="AW582" s="163"/>
      <c r="AX582" s="163"/>
      <c r="AY582" s="163"/>
      <c r="AZ582" s="163"/>
      <c r="BA582" s="163"/>
      <c r="BB582" s="163"/>
      <c r="BC582" s="238"/>
    </row>
    <row r="583" spans="1:55" ht="50.25" customHeight="1">
      <c r="A583" s="315"/>
      <c r="B583" s="310"/>
      <c r="C583" s="310"/>
      <c r="D583" s="172" t="s">
        <v>2</v>
      </c>
      <c r="E583" s="163">
        <f t="shared" si="421"/>
        <v>0</v>
      </c>
      <c r="F583" s="163">
        <f t="shared" si="422"/>
        <v>0</v>
      </c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  <c r="AH583" s="163"/>
      <c r="AI583" s="163"/>
      <c r="AJ583" s="163"/>
      <c r="AK583" s="163"/>
      <c r="AL583" s="163"/>
      <c r="AM583" s="163"/>
      <c r="AN583" s="163"/>
      <c r="AO583" s="163"/>
      <c r="AP583" s="163"/>
      <c r="AQ583" s="163"/>
      <c r="AR583" s="163"/>
      <c r="AS583" s="163"/>
      <c r="AT583" s="163"/>
      <c r="AU583" s="163"/>
      <c r="AV583" s="163"/>
      <c r="AW583" s="163"/>
      <c r="AX583" s="163"/>
      <c r="AY583" s="163"/>
      <c r="AZ583" s="163"/>
      <c r="BA583" s="163"/>
      <c r="BB583" s="163"/>
      <c r="BC583" s="238"/>
    </row>
    <row r="584" spans="1:55" ht="22.5" customHeight="1">
      <c r="A584" s="315"/>
      <c r="B584" s="310"/>
      <c r="C584" s="310"/>
      <c r="D584" s="236" t="s">
        <v>268</v>
      </c>
      <c r="E584" s="163">
        <f>H584+K584+N584+Q584+T584+W584+Z584+AE584+AJ584+AO584+AT584+AY584</f>
        <v>77.403999999999996</v>
      </c>
      <c r="F584" s="163">
        <f t="shared" si="422"/>
        <v>77.403999999999996</v>
      </c>
      <c r="G584" s="163">
        <f t="shared" ref="G584" si="425">F584*100/E584</f>
        <v>100</v>
      </c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  <c r="AH584" s="163"/>
      <c r="AI584" s="163"/>
      <c r="AJ584" s="163"/>
      <c r="AK584" s="163"/>
      <c r="AL584" s="163"/>
      <c r="AM584" s="163"/>
      <c r="AN584" s="163"/>
      <c r="AO584" s="163"/>
      <c r="AP584" s="163"/>
      <c r="AQ584" s="163"/>
      <c r="AR584" s="163"/>
      <c r="AS584" s="163"/>
      <c r="AT584" s="163">
        <v>77.403999999999996</v>
      </c>
      <c r="AU584" s="163">
        <v>77.403999999999996</v>
      </c>
      <c r="AV584" s="163"/>
      <c r="AW584" s="163"/>
      <c r="AX584" s="163"/>
      <c r="AY584" s="163"/>
      <c r="AZ584" s="163"/>
      <c r="BA584" s="163"/>
      <c r="BB584" s="163"/>
      <c r="BC584" s="238"/>
    </row>
    <row r="585" spans="1:55" ht="82.5" customHeight="1">
      <c r="A585" s="315"/>
      <c r="B585" s="310"/>
      <c r="C585" s="310"/>
      <c r="D585" s="236" t="s">
        <v>274</v>
      </c>
      <c r="E585" s="163">
        <f t="shared" ref="E585:E587" si="426">H585+K585+N585+Q585+T585+W585+Z585+AE585+AJ585+AO585+AT585+AY585</f>
        <v>0</v>
      </c>
      <c r="F585" s="163">
        <f t="shared" si="422"/>
        <v>0</v>
      </c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3"/>
      <c r="AA585" s="163"/>
      <c r="AB585" s="163"/>
      <c r="AC585" s="163"/>
      <c r="AD585" s="163"/>
      <c r="AE585" s="163"/>
      <c r="AF585" s="163"/>
      <c r="AG585" s="163"/>
      <c r="AH585" s="163"/>
      <c r="AI585" s="163"/>
      <c r="AJ585" s="163"/>
      <c r="AK585" s="163"/>
      <c r="AL585" s="163"/>
      <c r="AM585" s="163"/>
      <c r="AN585" s="163"/>
      <c r="AO585" s="163"/>
      <c r="AP585" s="163"/>
      <c r="AQ585" s="163"/>
      <c r="AR585" s="163"/>
      <c r="AS585" s="163"/>
      <c r="AT585" s="163"/>
      <c r="AU585" s="163"/>
      <c r="AV585" s="163"/>
      <c r="AW585" s="163"/>
      <c r="AX585" s="163"/>
      <c r="AY585" s="163"/>
      <c r="AZ585" s="163"/>
      <c r="BA585" s="163"/>
      <c r="BB585" s="163"/>
      <c r="BC585" s="238"/>
    </row>
    <row r="586" spans="1:55" ht="22.5" customHeight="1">
      <c r="A586" s="315"/>
      <c r="B586" s="310"/>
      <c r="C586" s="310"/>
      <c r="D586" s="236" t="s">
        <v>269</v>
      </c>
      <c r="E586" s="163">
        <f t="shared" si="426"/>
        <v>0</v>
      </c>
      <c r="F586" s="163">
        <f t="shared" si="422"/>
        <v>0</v>
      </c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  <c r="AA586" s="163"/>
      <c r="AB586" s="163"/>
      <c r="AC586" s="163"/>
      <c r="AD586" s="163"/>
      <c r="AE586" s="163"/>
      <c r="AF586" s="163"/>
      <c r="AG586" s="163"/>
      <c r="AH586" s="163"/>
      <c r="AI586" s="163"/>
      <c r="AJ586" s="163"/>
      <c r="AK586" s="163"/>
      <c r="AL586" s="163"/>
      <c r="AM586" s="163"/>
      <c r="AN586" s="163"/>
      <c r="AO586" s="163"/>
      <c r="AP586" s="163"/>
      <c r="AQ586" s="163"/>
      <c r="AR586" s="163"/>
      <c r="AS586" s="163"/>
      <c r="AT586" s="163"/>
      <c r="AU586" s="163"/>
      <c r="AV586" s="163"/>
      <c r="AW586" s="163"/>
      <c r="AX586" s="163"/>
      <c r="AY586" s="163"/>
      <c r="AZ586" s="163"/>
      <c r="BA586" s="163"/>
      <c r="BB586" s="163"/>
      <c r="BC586" s="238"/>
    </row>
    <row r="587" spans="1:55" ht="31.2">
      <c r="A587" s="316"/>
      <c r="B587" s="310"/>
      <c r="C587" s="310"/>
      <c r="D587" s="238" t="s">
        <v>43</v>
      </c>
      <c r="E587" s="163">
        <f t="shared" si="426"/>
        <v>0</v>
      </c>
      <c r="F587" s="163">
        <f t="shared" si="422"/>
        <v>0</v>
      </c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  <c r="AA587" s="163"/>
      <c r="AB587" s="163"/>
      <c r="AC587" s="163"/>
      <c r="AD587" s="163"/>
      <c r="AE587" s="163"/>
      <c r="AF587" s="163"/>
      <c r="AG587" s="163"/>
      <c r="AH587" s="163"/>
      <c r="AI587" s="163"/>
      <c r="AJ587" s="163"/>
      <c r="AK587" s="163"/>
      <c r="AL587" s="163"/>
      <c r="AM587" s="163"/>
      <c r="AN587" s="163"/>
      <c r="AO587" s="163"/>
      <c r="AP587" s="163"/>
      <c r="AQ587" s="163"/>
      <c r="AR587" s="163"/>
      <c r="AS587" s="163"/>
      <c r="AT587" s="163"/>
      <c r="AU587" s="163"/>
      <c r="AV587" s="163"/>
      <c r="AW587" s="163"/>
      <c r="AX587" s="163"/>
      <c r="AY587" s="163"/>
      <c r="AZ587" s="163"/>
      <c r="BA587" s="163"/>
      <c r="BB587" s="163"/>
      <c r="BC587" s="238"/>
    </row>
    <row r="588" spans="1:55" ht="22.5" customHeight="1">
      <c r="A588" s="314" t="s">
        <v>618</v>
      </c>
      <c r="B588" s="310" t="s">
        <v>636</v>
      </c>
      <c r="C588" s="310" t="s">
        <v>293</v>
      </c>
      <c r="D588" s="150" t="s">
        <v>41</v>
      </c>
      <c r="E588" s="163">
        <f t="shared" ref="E588:E590" si="427">H588+K588+N588+Q588+T588+W588+Z588+AE588+AJ588+AO588+AT588+AY588</f>
        <v>2164.5551299999997</v>
      </c>
      <c r="F588" s="163">
        <f t="shared" ref="F588:F594" si="428">I588+L588+O588+R588+U588+X588+AA588+AF588+AK588+AP588+AU588+AZ588</f>
        <v>1851.3979999999999</v>
      </c>
      <c r="G588" s="163">
        <f t="shared" ref="G588" si="429">F588*100/E588</f>
        <v>85.53249461472484</v>
      </c>
      <c r="H588" s="163">
        <f>H589+H590+H591+H593+H594</f>
        <v>0</v>
      </c>
      <c r="I588" s="163">
        <f t="shared" ref="I588:BA588" si="430">I589+I590+I591+I593+I594</f>
        <v>0</v>
      </c>
      <c r="J588" s="163">
        <f t="shared" si="430"/>
        <v>0</v>
      </c>
      <c r="K588" s="163">
        <f t="shared" si="430"/>
        <v>0</v>
      </c>
      <c r="L588" s="163">
        <f t="shared" si="430"/>
        <v>0</v>
      </c>
      <c r="M588" s="163">
        <f t="shared" si="430"/>
        <v>0</v>
      </c>
      <c r="N588" s="163">
        <f t="shared" si="430"/>
        <v>0</v>
      </c>
      <c r="O588" s="163">
        <f t="shared" si="430"/>
        <v>0</v>
      </c>
      <c r="P588" s="163">
        <f t="shared" si="430"/>
        <v>0</v>
      </c>
      <c r="Q588" s="163">
        <f t="shared" si="430"/>
        <v>0</v>
      </c>
      <c r="R588" s="163">
        <f t="shared" si="430"/>
        <v>0</v>
      </c>
      <c r="S588" s="163">
        <f t="shared" si="430"/>
        <v>0</v>
      </c>
      <c r="T588" s="163">
        <f t="shared" si="430"/>
        <v>0</v>
      </c>
      <c r="U588" s="163">
        <f t="shared" si="430"/>
        <v>0</v>
      </c>
      <c r="V588" s="163">
        <f t="shared" si="430"/>
        <v>0</v>
      </c>
      <c r="W588" s="163">
        <f t="shared" si="430"/>
        <v>0</v>
      </c>
      <c r="X588" s="163">
        <f t="shared" si="430"/>
        <v>0</v>
      </c>
      <c r="Y588" s="163">
        <f t="shared" si="430"/>
        <v>0</v>
      </c>
      <c r="Z588" s="163">
        <f t="shared" si="430"/>
        <v>0</v>
      </c>
      <c r="AA588" s="163">
        <f t="shared" si="430"/>
        <v>0</v>
      </c>
      <c r="AB588" s="163">
        <f t="shared" si="430"/>
        <v>0</v>
      </c>
      <c r="AC588" s="163">
        <f t="shared" si="430"/>
        <v>0</v>
      </c>
      <c r="AD588" s="163">
        <f t="shared" si="430"/>
        <v>0</v>
      </c>
      <c r="AE588" s="163">
        <f t="shared" si="430"/>
        <v>1851.3979999999999</v>
      </c>
      <c r="AF588" s="163">
        <f t="shared" si="430"/>
        <v>1851.3979999999999</v>
      </c>
      <c r="AG588" s="163">
        <f t="shared" si="430"/>
        <v>0</v>
      </c>
      <c r="AH588" s="163">
        <f t="shared" si="430"/>
        <v>0</v>
      </c>
      <c r="AI588" s="163">
        <f t="shared" si="430"/>
        <v>0</v>
      </c>
      <c r="AJ588" s="163">
        <f t="shared" si="430"/>
        <v>0</v>
      </c>
      <c r="AK588" s="163">
        <f t="shared" si="430"/>
        <v>0</v>
      </c>
      <c r="AL588" s="163">
        <f t="shared" si="430"/>
        <v>0</v>
      </c>
      <c r="AM588" s="163">
        <f t="shared" si="430"/>
        <v>0</v>
      </c>
      <c r="AN588" s="163">
        <f t="shared" si="430"/>
        <v>0</v>
      </c>
      <c r="AO588" s="163">
        <f t="shared" si="430"/>
        <v>0</v>
      </c>
      <c r="AP588" s="163">
        <f t="shared" si="430"/>
        <v>0</v>
      </c>
      <c r="AQ588" s="163">
        <f t="shared" si="430"/>
        <v>0</v>
      </c>
      <c r="AR588" s="163">
        <f t="shared" si="430"/>
        <v>0</v>
      </c>
      <c r="AS588" s="163">
        <f t="shared" si="430"/>
        <v>0</v>
      </c>
      <c r="AT588" s="163">
        <f t="shared" si="430"/>
        <v>0</v>
      </c>
      <c r="AU588" s="163">
        <f t="shared" si="430"/>
        <v>0</v>
      </c>
      <c r="AV588" s="163">
        <f t="shared" si="430"/>
        <v>0</v>
      </c>
      <c r="AW588" s="163">
        <f t="shared" si="430"/>
        <v>0</v>
      </c>
      <c r="AX588" s="163">
        <f t="shared" si="430"/>
        <v>0</v>
      </c>
      <c r="AY588" s="163">
        <f t="shared" si="430"/>
        <v>313.15713</v>
      </c>
      <c r="AZ588" s="163">
        <f t="shared" si="430"/>
        <v>0</v>
      </c>
      <c r="BA588" s="163">
        <f t="shared" si="430"/>
        <v>0</v>
      </c>
      <c r="BB588" s="163"/>
      <c r="BC588" s="238"/>
    </row>
    <row r="589" spans="1:55" ht="32.25" customHeight="1">
      <c r="A589" s="315"/>
      <c r="B589" s="310"/>
      <c r="C589" s="310"/>
      <c r="D589" s="148" t="s">
        <v>37</v>
      </c>
      <c r="E589" s="163">
        <f t="shared" si="427"/>
        <v>0</v>
      </c>
      <c r="F589" s="163">
        <f t="shared" si="428"/>
        <v>0</v>
      </c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3"/>
      <c r="AA589" s="163"/>
      <c r="AB589" s="163"/>
      <c r="AC589" s="163"/>
      <c r="AD589" s="163"/>
      <c r="AE589" s="163"/>
      <c r="AF589" s="163"/>
      <c r="AG589" s="163"/>
      <c r="AH589" s="163"/>
      <c r="AI589" s="163"/>
      <c r="AJ589" s="163"/>
      <c r="AK589" s="163"/>
      <c r="AL589" s="163"/>
      <c r="AM589" s="163"/>
      <c r="AN589" s="163"/>
      <c r="AO589" s="163"/>
      <c r="AP589" s="163"/>
      <c r="AQ589" s="163"/>
      <c r="AR589" s="163"/>
      <c r="AS589" s="163"/>
      <c r="AT589" s="163"/>
      <c r="AU589" s="163"/>
      <c r="AV589" s="163"/>
      <c r="AW589" s="163"/>
      <c r="AX589" s="163"/>
      <c r="AY589" s="163"/>
      <c r="AZ589" s="163"/>
      <c r="BA589" s="163"/>
      <c r="BB589" s="163"/>
      <c r="BC589" s="238"/>
    </row>
    <row r="590" spans="1:55" ht="50.25" customHeight="1">
      <c r="A590" s="315"/>
      <c r="B590" s="310"/>
      <c r="C590" s="310"/>
      <c r="D590" s="172" t="s">
        <v>2</v>
      </c>
      <c r="E590" s="163">
        <f t="shared" si="427"/>
        <v>0</v>
      </c>
      <c r="F590" s="163">
        <f t="shared" si="428"/>
        <v>0</v>
      </c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  <c r="AA590" s="163"/>
      <c r="AB590" s="163"/>
      <c r="AC590" s="163"/>
      <c r="AD590" s="163"/>
      <c r="AE590" s="163"/>
      <c r="AF590" s="163"/>
      <c r="AG590" s="163"/>
      <c r="AH590" s="163"/>
      <c r="AI590" s="163"/>
      <c r="AJ590" s="163"/>
      <c r="AK590" s="163"/>
      <c r="AL590" s="163"/>
      <c r="AM590" s="163"/>
      <c r="AN590" s="163"/>
      <c r="AO590" s="163"/>
      <c r="AP590" s="163"/>
      <c r="AQ590" s="163"/>
      <c r="AR590" s="163"/>
      <c r="AS590" s="163"/>
      <c r="AT590" s="163"/>
      <c r="AU590" s="163"/>
      <c r="AV590" s="163"/>
      <c r="AW590" s="163"/>
      <c r="AX590" s="163"/>
      <c r="AY590" s="163"/>
      <c r="AZ590" s="163"/>
      <c r="BA590" s="163"/>
      <c r="BB590" s="163"/>
      <c r="BC590" s="238"/>
    </row>
    <row r="591" spans="1:55" ht="22.5" customHeight="1">
      <c r="A591" s="315"/>
      <c r="B591" s="310"/>
      <c r="C591" s="310"/>
      <c r="D591" s="236" t="s">
        <v>268</v>
      </c>
      <c r="E591" s="163">
        <f>H591+K591+N591+Q591+T591+W591+Z591+AE591+AJ591+AO591+AT591+AY591</f>
        <v>2164.5551299999997</v>
      </c>
      <c r="F591" s="163">
        <f t="shared" si="428"/>
        <v>1851.3979999999999</v>
      </c>
      <c r="G591" s="163">
        <f t="shared" ref="G591" si="431">F591*100/E591</f>
        <v>85.53249461472484</v>
      </c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  <c r="AA591" s="163"/>
      <c r="AB591" s="163"/>
      <c r="AC591" s="163"/>
      <c r="AD591" s="163"/>
      <c r="AE591" s="163">
        <v>1851.3979999999999</v>
      </c>
      <c r="AF591" s="163">
        <v>1851.3979999999999</v>
      </c>
      <c r="AG591" s="163"/>
      <c r="AH591" s="163"/>
      <c r="AI591" s="163"/>
      <c r="AJ591" s="163"/>
      <c r="AK591" s="163"/>
      <c r="AL591" s="163"/>
      <c r="AM591" s="163"/>
      <c r="AN591" s="163"/>
      <c r="AO591" s="163"/>
      <c r="AP591" s="163"/>
      <c r="AQ591" s="163"/>
      <c r="AR591" s="163"/>
      <c r="AS591" s="163"/>
      <c r="AT591" s="163"/>
      <c r="AU591" s="163"/>
      <c r="AV591" s="163"/>
      <c r="AW591" s="163"/>
      <c r="AX591" s="163"/>
      <c r="AY591" s="163">
        <v>313.15713</v>
      </c>
      <c r="AZ591" s="163"/>
      <c r="BA591" s="163"/>
      <c r="BB591" s="163"/>
      <c r="BC591" s="238"/>
    </row>
    <row r="592" spans="1:55" ht="82.5" customHeight="1">
      <c r="A592" s="315"/>
      <c r="B592" s="310"/>
      <c r="C592" s="310"/>
      <c r="D592" s="236" t="s">
        <v>274</v>
      </c>
      <c r="E592" s="163">
        <f t="shared" ref="E592:E594" si="432">H592+K592+N592+Q592+T592+W592+Z592+AE592+AJ592+AO592+AT592+AY592</f>
        <v>0</v>
      </c>
      <c r="F592" s="163">
        <f t="shared" si="428"/>
        <v>0</v>
      </c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3"/>
      <c r="AA592" s="163"/>
      <c r="AB592" s="163"/>
      <c r="AC592" s="163"/>
      <c r="AD592" s="163"/>
      <c r="AE592" s="201"/>
      <c r="AF592" s="163"/>
      <c r="AG592" s="163"/>
      <c r="AH592" s="163"/>
      <c r="AI592" s="163"/>
      <c r="AJ592" s="163"/>
      <c r="AK592" s="163"/>
      <c r="AL592" s="163"/>
      <c r="AM592" s="163"/>
      <c r="AN592" s="163"/>
      <c r="AO592" s="163"/>
      <c r="AP592" s="163"/>
      <c r="AQ592" s="163"/>
      <c r="AR592" s="163"/>
      <c r="AS592" s="163"/>
      <c r="AT592" s="163"/>
      <c r="AU592" s="163"/>
      <c r="AV592" s="163"/>
      <c r="AW592" s="163"/>
      <c r="AX592" s="163"/>
      <c r="AY592" s="163"/>
      <c r="AZ592" s="163"/>
      <c r="BA592" s="163"/>
      <c r="BB592" s="163"/>
      <c r="BC592" s="238"/>
    </row>
    <row r="593" spans="1:55" ht="22.5" customHeight="1">
      <c r="A593" s="315"/>
      <c r="B593" s="310"/>
      <c r="C593" s="310"/>
      <c r="D593" s="236" t="s">
        <v>269</v>
      </c>
      <c r="E593" s="163">
        <f t="shared" si="432"/>
        <v>0</v>
      </c>
      <c r="F593" s="163">
        <f t="shared" si="428"/>
        <v>0</v>
      </c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  <c r="AA593" s="163"/>
      <c r="AB593" s="163"/>
      <c r="AC593" s="163"/>
      <c r="AD593" s="163"/>
      <c r="AE593" s="163"/>
      <c r="AF593" s="163"/>
      <c r="AG593" s="163"/>
      <c r="AH593" s="163"/>
      <c r="AI593" s="163"/>
      <c r="AJ593" s="163"/>
      <c r="AK593" s="163"/>
      <c r="AL593" s="163"/>
      <c r="AM593" s="163"/>
      <c r="AN593" s="163"/>
      <c r="AO593" s="163"/>
      <c r="AP593" s="163"/>
      <c r="AQ593" s="163"/>
      <c r="AR593" s="163"/>
      <c r="AS593" s="163"/>
      <c r="AT593" s="163"/>
      <c r="AU593" s="163"/>
      <c r="AV593" s="163"/>
      <c r="AW593" s="163"/>
      <c r="AX593" s="163"/>
      <c r="AY593" s="163"/>
      <c r="AZ593" s="163"/>
      <c r="BA593" s="163"/>
      <c r="BB593" s="163"/>
      <c r="BC593" s="238"/>
    </row>
    <row r="594" spans="1:55" ht="31.2">
      <c r="A594" s="316"/>
      <c r="B594" s="310"/>
      <c r="C594" s="310"/>
      <c r="D594" s="238" t="s">
        <v>43</v>
      </c>
      <c r="E594" s="163">
        <f t="shared" si="432"/>
        <v>0</v>
      </c>
      <c r="F594" s="163">
        <f t="shared" si="428"/>
        <v>0</v>
      </c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  <c r="AA594" s="163"/>
      <c r="AB594" s="163"/>
      <c r="AC594" s="163"/>
      <c r="AD594" s="163"/>
      <c r="AE594" s="163"/>
      <c r="AF594" s="163"/>
      <c r="AG594" s="163"/>
      <c r="AH594" s="163"/>
      <c r="AI594" s="163"/>
      <c r="AJ594" s="163"/>
      <c r="AK594" s="163"/>
      <c r="AL594" s="163"/>
      <c r="AM594" s="163"/>
      <c r="AN594" s="163"/>
      <c r="AO594" s="163"/>
      <c r="AP594" s="163"/>
      <c r="AQ594" s="163"/>
      <c r="AR594" s="163"/>
      <c r="AS594" s="163"/>
      <c r="AT594" s="163"/>
      <c r="AU594" s="163"/>
      <c r="AV594" s="163"/>
      <c r="AW594" s="163"/>
      <c r="AX594" s="163"/>
      <c r="AY594" s="163"/>
      <c r="AZ594" s="163"/>
      <c r="BA594" s="163"/>
      <c r="BB594" s="163"/>
      <c r="BC594" s="238"/>
    </row>
    <row r="595" spans="1:55" ht="22.5" customHeight="1">
      <c r="A595" s="314" t="s">
        <v>619</v>
      </c>
      <c r="B595" s="310" t="s">
        <v>637</v>
      </c>
      <c r="C595" s="310" t="s">
        <v>293</v>
      </c>
      <c r="D595" s="150" t="s">
        <v>41</v>
      </c>
      <c r="E595" s="163">
        <f t="shared" ref="E595:E597" si="433">H595+K595+N595+Q595+T595+W595+Z595+AE595+AJ595+AO595+AT595+AY595</f>
        <v>254.25800000000001</v>
      </c>
      <c r="F595" s="163">
        <f t="shared" ref="F595:F601" si="434">I595+L595+O595+R595+U595+X595+AA595+AF595+AK595+AP595+AU595+AZ595</f>
        <v>0</v>
      </c>
      <c r="G595" s="163">
        <f t="shared" ref="G595" si="435">F595*100/E595</f>
        <v>0</v>
      </c>
      <c r="H595" s="163">
        <f>H596+H597+H598+H600+H601</f>
        <v>0</v>
      </c>
      <c r="I595" s="163">
        <f t="shared" ref="I595:BA595" si="436">I596+I597+I598+I600+I601</f>
        <v>0</v>
      </c>
      <c r="J595" s="163">
        <f t="shared" si="436"/>
        <v>0</v>
      </c>
      <c r="K595" s="163">
        <f t="shared" si="436"/>
        <v>0</v>
      </c>
      <c r="L595" s="163">
        <f t="shared" si="436"/>
        <v>0</v>
      </c>
      <c r="M595" s="163">
        <f t="shared" si="436"/>
        <v>0</v>
      </c>
      <c r="N595" s="163">
        <f t="shared" si="436"/>
        <v>0</v>
      </c>
      <c r="O595" s="163">
        <f t="shared" si="436"/>
        <v>0</v>
      </c>
      <c r="P595" s="163">
        <f t="shared" si="436"/>
        <v>0</v>
      </c>
      <c r="Q595" s="163">
        <f t="shared" si="436"/>
        <v>0</v>
      </c>
      <c r="R595" s="163">
        <f t="shared" si="436"/>
        <v>0</v>
      </c>
      <c r="S595" s="163">
        <f t="shared" si="436"/>
        <v>0</v>
      </c>
      <c r="T595" s="163">
        <f t="shared" si="436"/>
        <v>0</v>
      </c>
      <c r="U595" s="163">
        <f t="shared" si="436"/>
        <v>0</v>
      </c>
      <c r="V595" s="163">
        <f t="shared" si="436"/>
        <v>0</v>
      </c>
      <c r="W595" s="163">
        <f t="shared" si="436"/>
        <v>0</v>
      </c>
      <c r="X595" s="163">
        <f t="shared" si="436"/>
        <v>0</v>
      </c>
      <c r="Y595" s="163">
        <f t="shared" si="436"/>
        <v>0</v>
      </c>
      <c r="Z595" s="163">
        <f t="shared" si="436"/>
        <v>0</v>
      </c>
      <c r="AA595" s="163">
        <f t="shared" si="436"/>
        <v>0</v>
      </c>
      <c r="AB595" s="163">
        <f t="shared" si="436"/>
        <v>0</v>
      </c>
      <c r="AC595" s="163">
        <f t="shared" si="436"/>
        <v>0</v>
      </c>
      <c r="AD595" s="163">
        <f t="shared" si="436"/>
        <v>0</v>
      </c>
      <c r="AE595" s="163">
        <f t="shared" si="436"/>
        <v>0</v>
      </c>
      <c r="AF595" s="163">
        <f t="shared" si="436"/>
        <v>0</v>
      </c>
      <c r="AG595" s="163">
        <f t="shared" si="436"/>
        <v>0</v>
      </c>
      <c r="AH595" s="163">
        <f t="shared" si="436"/>
        <v>0</v>
      </c>
      <c r="AI595" s="163">
        <f t="shared" si="436"/>
        <v>0</v>
      </c>
      <c r="AJ595" s="163">
        <f t="shared" si="436"/>
        <v>0</v>
      </c>
      <c r="AK595" s="163">
        <f t="shared" si="436"/>
        <v>0</v>
      </c>
      <c r="AL595" s="163">
        <f t="shared" si="436"/>
        <v>0</v>
      </c>
      <c r="AM595" s="163">
        <f t="shared" si="436"/>
        <v>0</v>
      </c>
      <c r="AN595" s="163">
        <f t="shared" si="436"/>
        <v>0</v>
      </c>
      <c r="AO595" s="163">
        <f t="shared" si="436"/>
        <v>0</v>
      </c>
      <c r="AP595" s="163">
        <f t="shared" si="436"/>
        <v>0</v>
      </c>
      <c r="AQ595" s="163">
        <f t="shared" si="436"/>
        <v>0</v>
      </c>
      <c r="AR595" s="163">
        <f t="shared" si="436"/>
        <v>0</v>
      </c>
      <c r="AS595" s="163">
        <f t="shared" si="436"/>
        <v>0</v>
      </c>
      <c r="AT595" s="163">
        <f t="shared" si="436"/>
        <v>0</v>
      </c>
      <c r="AU595" s="163">
        <f t="shared" si="436"/>
        <v>0</v>
      </c>
      <c r="AV595" s="163">
        <f t="shared" si="436"/>
        <v>0</v>
      </c>
      <c r="AW595" s="163">
        <f t="shared" si="436"/>
        <v>0</v>
      </c>
      <c r="AX595" s="163">
        <f t="shared" si="436"/>
        <v>0</v>
      </c>
      <c r="AY595" s="163">
        <f t="shared" si="436"/>
        <v>254.25800000000001</v>
      </c>
      <c r="AZ595" s="163">
        <f t="shared" si="436"/>
        <v>0</v>
      </c>
      <c r="BA595" s="163">
        <f t="shared" si="436"/>
        <v>0</v>
      </c>
      <c r="BB595" s="163"/>
      <c r="BC595" s="238"/>
    </row>
    <row r="596" spans="1:55" ht="32.25" customHeight="1">
      <c r="A596" s="315"/>
      <c r="B596" s="310"/>
      <c r="C596" s="310"/>
      <c r="D596" s="148" t="s">
        <v>37</v>
      </c>
      <c r="E596" s="163">
        <f t="shared" si="433"/>
        <v>0</v>
      </c>
      <c r="F596" s="163">
        <f t="shared" si="434"/>
        <v>0</v>
      </c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3"/>
      <c r="AA596" s="163"/>
      <c r="AB596" s="163"/>
      <c r="AC596" s="163"/>
      <c r="AD596" s="163"/>
      <c r="AE596" s="163"/>
      <c r="AF596" s="163"/>
      <c r="AG596" s="163"/>
      <c r="AH596" s="163"/>
      <c r="AI596" s="163"/>
      <c r="AJ596" s="163"/>
      <c r="AK596" s="163"/>
      <c r="AL596" s="163"/>
      <c r="AM596" s="163"/>
      <c r="AN596" s="163"/>
      <c r="AO596" s="163"/>
      <c r="AP596" s="163"/>
      <c r="AQ596" s="163"/>
      <c r="AR596" s="163"/>
      <c r="AS596" s="163"/>
      <c r="AT596" s="163"/>
      <c r="AU596" s="163"/>
      <c r="AV596" s="163"/>
      <c r="AW596" s="163"/>
      <c r="AX596" s="163"/>
      <c r="AY596" s="163"/>
      <c r="AZ596" s="163"/>
      <c r="BA596" s="163"/>
      <c r="BB596" s="163"/>
      <c r="BC596" s="238"/>
    </row>
    <row r="597" spans="1:55" ht="50.25" customHeight="1">
      <c r="A597" s="315"/>
      <c r="B597" s="310"/>
      <c r="C597" s="310"/>
      <c r="D597" s="172" t="s">
        <v>2</v>
      </c>
      <c r="E597" s="163">
        <f t="shared" si="433"/>
        <v>0</v>
      </c>
      <c r="F597" s="163">
        <f t="shared" si="434"/>
        <v>0</v>
      </c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  <c r="AA597" s="163"/>
      <c r="AB597" s="163"/>
      <c r="AC597" s="163"/>
      <c r="AD597" s="163"/>
      <c r="AE597" s="163"/>
      <c r="AF597" s="163"/>
      <c r="AG597" s="163"/>
      <c r="AH597" s="163"/>
      <c r="AI597" s="163"/>
      <c r="AJ597" s="163"/>
      <c r="AK597" s="163"/>
      <c r="AL597" s="163"/>
      <c r="AM597" s="163"/>
      <c r="AN597" s="163"/>
      <c r="AO597" s="163"/>
      <c r="AP597" s="163"/>
      <c r="AQ597" s="163"/>
      <c r="AR597" s="163"/>
      <c r="AS597" s="163"/>
      <c r="AT597" s="163"/>
      <c r="AU597" s="163"/>
      <c r="AV597" s="163"/>
      <c r="AW597" s="163"/>
      <c r="AX597" s="163"/>
      <c r="AY597" s="163"/>
      <c r="AZ597" s="163"/>
      <c r="BA597" s="163"/>
      <c r="BB597" s="163"/>
      <c r="BC597" s="238"/>
    </row>
    <row r="598" spans="1:55" ht="22.5" customHeight="1">
      <c r="A598" s="315"/>
      <c r="B598" s="310"/>
      <c r="C598" s="310"/>
      <c r="D598" s="236" t="s">
        <v>268</v>
      </c>
      <c r="E598" s="163">
        <f>H598+K598+N598+Q598+T598+W598+Z598+AE598+AJ598+AO598+AT598+AY598</f>
        <v>254.25800000000001</v>
      </c>
      <c r="F598" s="163">
        <f t="shared" si="434"/>
        <v>0</v>
      </c>
      <c r="G598" s="163">
        <f t="shared" ref="G598" si="437">F598*100/E598</f>
        <v>0</v>
      </c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  <c r="AA598" s="163"/>
      <c r="AB598" s="163"/>
      <c r="AC598" s="163"/>
      <c r="AD598" s="163"/>
      <c r="AE598" s="163"/>
      <c r="AF598" s="163"/>
      <c r="AG598" s="163"/>
      <c r="AH598" s="163"/>
      <c r="AI598" s="163"/>
      <c r="AJ598" s="163"/>
      <c r="AK598" s="163"/>
      <c r="AL598" s="163"/>
      <c r="AM598" s="163"/>
      <c r="AN598" s="163"/>
      <c r="AO598" s="163"/>
      <c r="AP598" s="163"/>
      <c r="AQ598" s="163"/>
      <c r="AR598" s="163"/>
      <c r="AS598" s="163"/>
      <c r="AT598" s="163"/>
      <c r="AU598" s="163"/>
      <c r="AV598" s="163"/>
      <c r="AW598" s="163"/>
      <c r="AX598" s="163"/>
      <c r="AY598" s="163">
        <v>254.25800000000001</v>
      </c>
      <c r="AZ598" s="163"/>
      <c r="BA598" s="163"/>
      <c r="BB598" s="163"/>
      <c r="BC598" s="238"/>
    </row>
    <row r="599" spans="1:55" ht="82.5" customHeight="1">
      <c r="A599" s="315"/>
      <c r="B599" s="310"/>
      <c r="C599" s="310"/>
      <c r="D599" s="236" t="s">
        <v>274</v>
      </c>
      <c r="E599" s="163">
        <f t="shared" ref="E599:E601" si="438">H599+K599+N599+Q599+T599+W599+Z599+AE599+AJ599+AO599+AT599+AY599</f>
        <v>0</v>
      </c>
      <c r="F599" s="163">
        <f t="shared" si="434"/>
        <v>0</v>
      </c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3"/>
      <c r="AA599" s="163"/>
      <c r="AB599" s="163"/>
      <c r="AC599" s="163"/>
      <c r="AD599" s="163"/>
      <c r="AE599" s="163"/>
      <c r="AF599" s="163"/>
      <c r="AG599" s="163"/>
      <c r="AH599" s="163"/>
      <c r="AI599" s="163"/>
      <c r="AJ599" s="163"/>
      <c r="AK599" s="163"/>
      <c r="AL599" s="163"/>
      <c r="AM599" s="163"/>
      <c r="AN599" s="163"/>
      <c r="AO599" s="163"/>
      <c r="AP599" s="163"/>
      <c r="AQ599" s="163"/>
      <c r="AR599" s="163"/>
      <c r="AS599" s="163"/>
      <c r="AT599" s="163"/>
      <c r="AU599" s="163"/>
      <c r="AV599" s="163"/>
      <c r="AW599" s="163"/>
      <c r="AX599" s="163"/>
      <c r="AY599" s="163"/>
      <c r="AZ599" s="163"/>
      <c r="BA599" s="163"/>
      <c r="BB599" s="163"/>
      <c r="BC599" s="238"/>
    </row>
    <row r="600" spans="1:55" ht="22.5" customHeight="1">
      <c r="A600" s="315"/>
      <c r="B600" s="310"/>
      <c r="C600" s="310"/>
      <c r="D600" s="236" t="s">
        <v>269</v>
      </c>
      <c r="E600" s="163">
        <f t="shared" si="438"/>
        <v>0</v>
      </c>
      <c r="F600" s="163">
        <f t="shared" si="434"/>
        <v>0</v>
      </c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  <c r="AA600" s="163"/>
      <c r="AB600" s="163"/>
      <c r="AC600" s="163"/>
      <c r="AD600" s="163"/>
      <c r="AE600" s="163"/>
      <c r="AF600" s="163"/>
      <c r="AG600" s="163"/>
      <c r="AH600" s="163"/>
      <c r="AI600" s="163"/>
      <c r="AJ600" s="163"/>
      <c r="AK600" s="163"/>
      <c r="AL600" s="163"/>
      <c r="AM600" s="163"/>
      <c r="AN600" s="163"/>
      <c r="AO600" s="163"/>
      <c r="AP600" s="163"/>
      <c r="AQ600" s="163"/>
      <c r="AR600" s="163"/>
      <c r="AS600" s="163"/>
      <c r="AT600" s="163"/>
      <c r="AU600" s="163"/>
      <c r="AV600" s="163"/>
      <c r="AW600" s="163"/>
      <c r="AX600" s="163"/>
      <c r="AY600" s="163"/>
      <c r="AZ600" s="163"/>
      <c r="BA600" s="163"/>
      <c r="BB600" s="163"/>
      <c r="BC600" s="238"/>
    </row>
    <row r="601" spans="1:55" ht="31.2">
      <c r="A601" s="316"/>
      <c r="B601" s="310"/>
      <c r="C601" s="310"/>
      <c r="D601" s="238" t="s">
        <v>43</v>
      </c>
      <c r="E601" s="163">
        <f t="shared" si="438"/>
        <v>0</v>
      </c>
      <c r="F601" s="163">
        <f t="shared" si="434"/>
        <v>0</v>
      </c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  <c r="AA601" s="163"/>
      <c r="AB601" s="163"/>
      <c r="AC601" s="163"/>
      <c r="AD601" s="163"/>
      <c r="AE601" s="163"/>
      <c r="AF601" s="163"/>
      <c r="AG601" s="163"/>
      <c r="AH601" s="163"/>
      <c r="AI601" s="163"/>
      <c r="AJ601" s="163"/>
      <c r="AK601" s="163"/>
      <c r="AL601" s="163"/>
      <c r="AM601" s="163"/>
      <c r="AN601" s="163"/>
      <c r="AO601" s="163"/>
      <c r="AP601" s="163"/>
      <c r="AQ601" s="163"/>
      <c r="AR601" s="163"/>
      <c r="AS601" s="163"/>
      <c r="AT601" s="163"/>
      <c r="AU601" s="163"/>
      <c r="AV601" s="163"/>
      <c r="AW601" s="163"/>
      <c r="AX601" s="163"/>
      <c r="AY601" s="163"/>
      <c r="AZ601" s="163"/>
      <c r="BA601" s="163"/>
      <c r="BB601" s="163"/>
      <c r="BC601" s="238"/>
    </row>
    <row r="602" spans="1:55" ht="22.5" customHeight="1">
      <c r="A602" s="314" t="s">
        <v>620</v>
      </c>
      <c r="B602" s="310" t="s">
        <v>638</v>
      </c>
      <c r="C602" s="310" t="s">
        <v>293</v>
      </c>
      <c r="D602" s="150" t="s">
        <v>41</v>
      </c>
      <c r="E602" s="163">
        <f t="shared" ref="E602:E604" si="439">H602+K602+N602+Q602+T602+W602+Z602+AE602+AJ602+AO602+AT602+AY602</f>
        <v>3992.5160000000001</v>
      </c>
      <c r="F602" s="163">
        <f t="shared" ref="F602:F608" si="440">I602+L602+O602+R602+U602+X602+AA602+AF602+AK602+AP602+AU602+AZ602</f>
        <v>3992.5160000000001</v>
      </c>
      <c r="G602" s="163">
        <f t="shared" ref="G602" si="441">F602*100/E602</f>
        <v>100</v>
      </c>
      <c r="H602" s="163">
        <f>H603+H604+H605+H607+H608</f>
        <v>0</v>
      </c>
      <c r="I602" s="163">
        <f t="shared" ref="I602:BA602" si="442">I603+I604+I605+I607+I608</f>
        <v>0</v>
      </c>
      <c r="J602" s="163">
        <f t="shared" si="442"/>
        <v>0</v>
      </c>
      <c r="K602" s="163">
        <f t="shared" si="442"/>
        <v>0</v>
      </c>
      <c r="L602" s="163">
        <f t="shared" si="442"/>
        <v>0</v>
      </c>
      <c r="M602" s="163">
        <f t="shared" si="442"/>
        <v>0</v>
      </c>
      <c r="N602" s="163">
        <f t="shared" si="442"/>
        <v>0</v>
      </c>
      <c r="O602" s="163">
        <f t="shared" si="442"/>
        <v>0</v>
      </c>
      <c r="P602" s="163">
        <f t="shared" si="442"/>
        <v>0</v>
      </c>
      <c r="Q602" s="163">
        <f t="shared" si="442"/>
        <v>0</v>
      </c>
      <c r="R602" s="163">
        <f t="shared" si="442"/>
        <v>0</v>
      </c>
      <c r="S602" s="163">
        <f t="shared" si="442"/>
        <v>0</v>
      </c>
      <c r="T602" s="163">
        <f t="shared" si="442"/>
        <v>0</v>
      </c>
      <c r="U602" s="163">
        <f t="shared" si="442"/>
        <v>0</v>
      </c>
      <c r="V602" s="163">
        <f t="shared" si="442"/>
        <v>0</v>
      </c>
      <c r="W602" s="163">
        <f t="shared" si="442"/>
        <v>0</v>
      </c>
      <c r="X602" s="163">
        <f t="shared" si="442"/>
        <v>0</v>
      </c>
      <c r="Y602" s="163">
        <f t="shared" si="442"/>
        <v>0</v>
      </c>
      <c r="Z602" s="163">
        <f t="shared" si="442"/>
        <v>0</v>
      </c>
      <c r="AA602" s="163">
        <f t="shared" si="442"/>
        <v>0</v>
      </c>
      <c r="AB602" s="163">
        <f t="shared" si="442"/>
        <v>0</v>
      </c>
      <c r="AC602" s="163">
        <f t="shared" si="442"/>
        <v>0</v>
      </c>
      <c r="AD602" s="163">
        <f t="shared" si="442"/>
        <v>0</v>
      </c>
      <c r="AE602" s="163">
        <f t="shared" si="442"/>
        <v>3992.5160000000001</v>
      </c>
      <c r="AF602" s="163">
        <f t="shared" si="442"/>
        <v>3992.5160000000001</v>
      </c>
      <c r="AG602" s="163">
        <f t="shared" si="442"/>
        <v>0</v>
      </c>
      <c r="AH602" s="163">
        <f t="shared" si="442"/>
        <v>0</v>
      </c>
      <c r="AI602" s="163">
        <f t="shared" si="442"/>
        <v>0</v>
      </c>
      <c r="AJ602" s="163">
        <f t="shared" si="442"/>
        <v>0</v>
      </c>
      <c r="AK602" s="163">
        <f t="shared" si="442"/>
        <v>0</v>
      </c>
      <c r="AL602" s="163">
        <f t="shared" si="442"/>
        <v>0</v>
      </c>
      <c r="AM602" s="163">
        <f t="shared" si="442"/>
        <v>0</v>
      </c>
      <c r="AN602" s="163">
        <f t="shared" si="442"/>
        <v>0</v>
      </c>
      <c r="AO602" s="163">
        <f t="shared" si="442"/>
        <v>0</v>
      </c>
      <c r="AP602" s="163">
        <f t="shared" si="442"/>
        <v>0</v>
      </c>
      <c r="AQ602" s="163">
        <f t="shared" si="442"/>
        <v>0</v>
      </c>
      <c r="AR602" s="163">
        <f t="shared" si="442"/>
        <v>0</v>
      </c>
      <c r="AS602" s="163">
        <f t="shared" si="442"/>
        <v>0</v>
      </c>
      <c r="AT602" s="163">
        <f t="shared" si="442"/>
        <v>0</v>
      </c>
      <c r="AU602" s="163">
        <f t="shared" si="442"/>
        <v>0</v>
      </c>
      <c r="AV602" s="163">
        <f t="shared" si="442"/>
        <v>0</v>
      </c>
      <c r="AW602" s="163">
        <f t="shared" si="442"/>
        <v>0</v>
      </c>
      <c r="AX602" s="163">
        <f t="shared" si="442"/>
        <v>0</v>
      </c>
      <c r="AY602" s="163">
        <f t="shared" si="442"/>
        <v>0</v>
      </c>
      <c r="AZ602" s="163">
        <f t="shared" si="442"/>
        <v>0</v>
      </c>
      <c r="BA602" s="163">
        <f t="shared" si="442"/>
        <v>0</v>
      </c>
      <c r="BB602" s="163"/>
      <c r="BC602" s="238"/>
    </row>
    <row r="603" spans="1:55" ht="32.25" customHeight="1">
      <c r="A603" s="315"/>
      <c r="B603" s="310"/>
      <c r="C603" s="310"/>
      <c r="D603" s="148" t="s">
        <v>37</v>
      </c>
      <c r="E603" s="163">
        <f t="shared" si="439"/>
        <v>0</v>
      </c>
      <c r="F603" s="163">
        <f t="shared" si="440"/>
        <v>0</v>
      </c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3"/>
      <c r="AA603" s="163"/>
      <c r="AB603" s="163"/>
      <c r="AC603" s="163"/>
      <c r="AD603" s="163"/>
      <c r="AE603" s="163"/>
      <c r="AF603" s="163"/>
      <c r="AG603" s="163"/>
      <c r="AH603" s="163"/>
      <c r="AI603" s="163"/>
      <c r="AJ603" s="163"/>
      <c r="AK603" s="163"/>
      <c r="AL603" s="163"/>
      <c r="AM603" s="163"/>
      <c r="AN603" s="163"/>
      <c r="AO603" s="163"/>
      <c r="AP603" s="163"/>
      <c r="AQ603" s="163"/>
      <c r="AR603" s="163"/>
      <c r="AS603" s="163"/>
      <c r="AT603" s="163"/>
      <c r="AU603" s="163"/>
      <c r="AV603" s="163"/>
      <c r="AW603" s="163"/>
      <c r="AX603" s="163"/>
      <c r="AY603" s="163"/>
      <c r="AZ603" s="163"/>
      <c r="BA603" s="163"/>
      <c r="BB603" s="163"/>
      <c r="BC603" s="238"/>
    </row>
    <row r="604" spans="1:55" ht="50.25" customHeight="1">
      <c r="A604" s="315"/>
      <c r="B604" s="310"/>
      <c r="C604" s="310"/>
      <c r="D604" s="172" t="s">
        <v>2</v>
      </c>
      <c r="E604" s="163">
        <f t="shared" si="439"/>
        <v>0</v>
      </c>
      <c r="F604" s="163">
        <f t="shared" si="440"/>
        <v>0</v>
      </c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3"/>
      <c r="AA604" s="163"/>
      <c r="AB604" s="163"/>
      <c r="AC604" s="163"/>
      <c r="AD604" s="163"/>
      <c r="AE604" s="163"/>
      <c r="AF604" s="163"/>
      <c r="AG604" s="163"/>
      <c r="AH604" s="163"/>
      <c r="AI604" s="163"/>
      <c r="AJ604" s="163"/>
      <c r="AK604" s="163"/>
      <c r="AL604" s="163"/>
      <c r="AM604" s="163"/>
      <c r="AN604" s="163"/>
      <c r="AO604" s="163"/>
      <c r="AP604" s="163"/>
      <c r="AQ604" s="163"/>
      <c r="AR604" s="163"/>
      <c r="AS604" s="163"/>
      <c r="AT604" s="163"/>
      <c r="AU604" s="163"/>
      <c r="AV604" s="163"/>
      <c r="AW604" s="163"/>
      <c r="AX604" s="163"/>
      <c r="AY604" s="163"/>
      <c r="AZ604" s="163"/>
      <c r="BA604" s="163"/>
      <c r="BB604" s="163"/>
      <c r="BC604" s="238"/>
    </row>
    <row r="605" spans="1:55" ht="22.5" customHeight="1">
      <c r="A605" s="315"/>
      <c r="B605" s="310"/>
      <c r="C605" s="310"/>
      <c r="D605" s="236" t="s">
        <v>268</v>
      </c>
      <c r="E605" s="163">
        <f>H605+K605+N605+Q605+T605+W605+Z605+AE605+AJ605+AO605+AT605+AY605</f>
        <v>3992.5160000000001</v>
      </c>
      <c r="F605" s="163">
        <f t="shared" si="440"/>
        <v>3992.5160000000001</v>
      </c>
      <c r="G605" s="163">
        <f t="shared" ref="G605" si="443">F605*100/E605</f>
        <v>100</v>
      </c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3"/>
      <c r="AA605" s="163"/>
      <c r="AB605" s="163"/>
      <c r="AC605" s="163"/>
      <c r="AD605" s="163"/>
      <c r="AE605" s="163">
        <v>3992.5160000000001</v>
      </c>
      <c r="AF605" s="163">
        <v>3992.5160000000001</v>
      </c>
      <c r="AG605" s="163"/>
      <c r="AH605" s="163"/>
      <c r="AI605" s="163"/>
      <c r="AJ605" s="163"/>
      <c r="AK605" s="163"/>
      <c r="AL605" s="163"/>
      <c r="AM605" s="163"/>
      <c r="AN605" s="163"/>
      <c r="AO605" s="163"/>
      <c r="AP605" s="163"/>
      <c r="AQ605" s="163"/>
      <c r="AR605" s="163"/>
      <c r="AS605" s="163"/>
      <c r="AT605" s="163"/>
      <c r="AU605" s="163"/>
      <c r="AV605" s="163"/>
      <c r="AW605" s="163"/>
      <c r="AX605" s="163"/>
      <c r="AY605" s="163"/>
      <c r="AZ605" s="163"/>
      <c r="BA605" s="163"/>
      <c r="BB605" s="163"/>
      <c r="BC605" s="238"/>
    </row>
    <row r="606" spans="1:55" ht="82.5" customHeight="1">
      <c r="A606" s="315"/>
      <c r="B606" s="310"/>
      <c r="C606" s="310"/>
      <c r="D606" s="236" t="s">
        <v>274</v>
      </c>
      <c r="E606" s="163">
        <f t="shared" ref="E606:E611" si="444">H606+K606+N606+Q606+T606+W606+Z606+AE606+AJ606+AO606+AT606+AY606</f>
        <v>0</v>
      </c>
      <c r="F606" s="163">
        <f t="shared" si="440"/>
        <v>0</v>
      </c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3"/>
      <c r="AA606" s="163"/>
      <c r="AB606" s="163"/>
      <c r="AC606" s="163"/>
      <c r="AD606" s="163"/>
      <c r="AE606" s="163"/>
      <c r="AF606" s="163"/>
      <c r="AG606" s="163"/>
      <c r="AH606" s="163"/>
      <c r="AI606" s="163"/>
      <c r="AJ606" s="163"/>
      <c r="AK606" s="163"/>
      <c r="AL606" s="163"/>
      <c r="AM606" s="163"/>
      <c r="AN606" s="163"/>
      <c r="AO606" s="163"/>
      <c r="AP606" s="163"/>
      <c r="AQ606" s="163"/>
      <c r="AR606" s="163"/>
      <c r="AS606" s="163"/>
      <c r="AT606" s="163"/>
      <c r="AU606" s="163"/>
      <c r="AV606" s="163"/>
      <c r="AW606" s="163"/>
      <c r="AX606" s="163"/>
      <c r="AY606" s="163"/>
      <c r="AZ606" s="163"/>
      <c r="BA606" s="163"/>
      <c r="BB606" s="163"/>
      <c r="BC606" s="238"/>
    </row>
    <row r="607" spans="1:55" ht="22.5" customHeight="1">
      <c r="A607" s="315"/>
      <c r="B607" s="310"/>
      <c r="C607" s="310"/>
      <c r="D607" s="236" t="s">
        <v>269</v>
      </c>
      <c r="E607" s="163">
        <f t="shared" si="444"/>
        <v>0</v>
      </c>
      <c r="F607" s="163">
        <f t="shared" si="440"/>
        <v>0</v>
      </c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3"/>
      <c r="AA607" s="163"/>
      <c r="AB607" s="163"/>
      <c r="AC607" s="163"/>
      <c r="AD607" s="163"/>
      <c r="AE607" s="163"/>
      <c r="AF607" s="163"/>
      <c r="AG607" s="163"/>
      <c r="AH607" s="163"/>
      <c r="AI607" s="163"/>
      <c r="AJ607" s="163"/>
      <c r="AK607" s="163"/>
      <c r="AL607" s="163"/>
      <c r="AM607" s="163"/>
      <c r="AN607" s="163"/>
      <c r="AO607" s="163"/>
      <c r="AP607" s="163"/>
      <c r="AQ607" s="163"/>
      <c r="AR607" s="163"/>
      <c r="AS607" s="163"/>
      <c r="AT607" s="163"/>
      <c r="AU607" s="163"/>
      <c r="AV607" s="163"/>
      <c r="AW607" s="163"/>
      <c r="AX607" s="163"/>
      <c r="AY607" s="163"/>
      <c r="AZ607" s="163"/>
      <c r="BA607" s="163"/>
      <c r="BB607" s="163"/>
      <c r="BC607" s="238"/>
    </row>
    <row r="608" spans="1:55" ht="31.2">
      <c r="A608" s="316"/>
      <c r="B608" s="310"/>
      <c r="C608" s="310"/>
      <c r="D608" s="238" t="s">
        <v>43</v>
      </c>
      <c r="E608" s="163">
        <f t="shared" si="444"/>
        <v>0</v>
      </c>
      <c r="F608" s="163">
        <f t="shared" si="440"/>
        <v>0</v>
      </c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3"/>
      <c r="AA608" s="163"/>
      <c r="AB608" s="163"/>
      <c r="AC608" s="163"/>
      <c r="AD608" s="163"/>
      <c r="AE608" s="163"/>
      <c r="AF608" s="163"/>
      <c r="AG608" s="163"/>
      <c r="AH608" s="163"/>
      <c r="AI608" s="163"/>
      <c r="AJ608" s="163"/>
      <c r="AK608" s="163"/>
      <c r="AL608" s="163"/>
      <c r="AM608" s="163"/>
      <c r="AN608" s="163"/>
      <c r="AO608" s="163"/>
      <c r="AP608" s="163"/>
      <c r="AQ608" s="163"/>
      <c r="AR608" s="163"/>
      <c r="AS608" s="163"/>
      <c r="AT608" s="163"/>
      <c r="AU608" s="163"/>
      <c r="AV608" s="163"/>
      <c r="AW608" s="163"/>
      <c r="AX608" s="163"/>
      <c r="AY608" s="163"/>
      <c r="AZ608" s="163"/>
      <c r="BA608" s="163"/>
      <c r="BB608" s="163"/>
      <c r="BC608" s="238"/>
    </row>
    <row r="609" spans="1:55" ht="22.5" customHeight="1">
      <c r="A609" s="314" t="s">
        <v>685</v>
      </c>
      <c r="B609" s="310" t="s">
        <v>684</v>
      </c>
      <c r="C609" s="310" t="s">
        <v>293</v>
      </c>
      <c r="D609" s="150" t="s">
        <v>41</v>
      </c>
      <c r="E609" s="163">
        <f t="shared" si="444"/>
        <v>546.09299999999996</v>
      </c>
      <c r="F609" s="163">
        <f t="shared" ref="F609:F615" si="445">I609+L609+O609+R609+U609+X609+AA609+AF609+AK609+AP609+AU609+AZ609</f>
        <v>546.09299999999996</v>
      </c>
      <c r="G609" s="163">
        <f t="shared" ref="G609" si="446">F609*100/E609</f>
        <v>100</v>
      </c>
      <c r="H609" s="163">
        <f>H610+H611+H612+H614+H615</f>
        <v>0</v>
      </c>
      <c r="I609" s="163">
        <f t="shared" ref="I609:BA609" si="447">I610+I611+I612+I614+I615</f>
        <v>0</v>
      </c>
      <c r="J609" s="163">
        <f t="shared" si="447"/>
        <v>0</v>
      </c>
      <c r="K609" s="163">
        <f t="shared" si="447"/>
        <v>0</v>
      </c>
      <c r="L609" s="163">
        <f t="shared" si="447"/>
        <v>0</v>
      </c>
      <c r="M609" s="163">
        <f t="shared" si="447"/>
        <v>0</v>
      </c>
      <c r="N609" s="163">
        <f t="shared" si="447"/>
        <v>0</v>
      </c>
      <c r="O609" s="163">
        <f t="shared" si="447"/>
        <v>0</v>
      </c>
      <c r="P609" s="163">
        <f t="shared" si="447"/>
        <v>0</v>
      </c>
      <c r="Q609" s="163">
        <f t="shared" si="447"/>
        <v>0</v>
      </c>
      <c r="R609" s="163">
        <f t="shared" si="447"/>
        <v>0</v>
      </c>
      <c r="S609" s="163">
        <f t="shared" si="447"/>
        <v>0</v>
      </c>
      <c r="T609" s="163">
        <f t="shared" si="447"/>
        <v>0</v>
      </c>
      <c r="U609" s="163">
        <f t="shared" si="447"/>
        <v>0</v>
      </c>
      <c r="V609" s="163">
        <f t="shared" si="447"/>
        <v>0</v>
      </c>
      <c r="W609" s="163">
        <f t="shared" si="447"/>
        <v>0</v>
      </c>
      <c r="X609" s="163">
        <f t="shared" si="447"/>
        <v>0</v>
      </c>
      <c r="Y609" s="163">
        <f t="shared" si="447"/>
        <v>0</v>
      </c>
      <c r="Z609" s="163">
        <f t="shared" si="447"/>
        <v>0</v>
      </c>
      <c r="AA609" s="163">
        <f t="shared" si="447"/>
        <v>0</v>
      </c>
      <c r="AB609" s="163">
        <f t="shared" si="447"/>
        <v>0</v>
      </c>
      <c r="AC609" s="163">
        <f t="shared" si="447"/>
        <v>0</v>
      </c>
      <c r="AD609" s="163">
        <f t="shared" si="447"/>
        <v>0</v>
      </c>
      <c r="AE609" s="163">
        <f t="shared" si="447"/>
        <v>0</v>
      </c>
      <c r="AF609" s="163">
        <f t="shared" si="447"/>
        <v>0</v>
      </c>
      <c r="AG609" s="163">
        <f t="shared" si="447"/>
        <v>0</v>
      </c>
      <c r="AH609" s="163">
        <f t="shared" si="447"/>
        <v>0</v>
      </c>
      <c r="AI609" s="163">
        <f t="shared" si="447"/>
        <v>0</v>
      </c>
      <c r="AJ609" s="163">
        <f t="shared" si="447"/>
        <v>0</v>
      </c>
      <c r="AK609" s="163">
        <f t="shared" si="447"/>
        <v>0</v>
      </c>
      <c r="AL609" s="163">
        <f t="shared" si="447"/>
        <v>0</v>
      </c>
      <c r="AM609" s="163">
        <f t="shared" si="447"/>
        <v>0</v>
      </c>
      <c r="AN609" s="163">
        <f t="shared" si="447"/>
        <v>0</v>
      </c>
      <c r="AO609" s="163">
        <f t="shared" si="447"/>
        <v>546.09299999999996</v>
      </c>
      <c r="AP609" s="163">
        <f t="shared" si="447"/>
        <v>546.09299999999996</v>
      </c>
      <c r="AQ609" s="163">
        <f t="shared" si="447"/>
        <v>0</v>
      </c>
      <c r="AR609" s="163">
        <f t="shared" si="447"/>
        <v>0</v>
      </c>
      <c r="AS609" s="163">
        <f t="shared" si="447"/>
        <v>0</v>
      </c>
      <c r="AT609" s="163">
        <f t="shared" si="447"/>
        <v>0</v>
      </c>
      <c r="AU609" s="163">
        <f t="shared" si="447"/>
        <v>0</v>
      </c>
      <c r="AV609" s="163">
        <f t="shared" si="447"/>
        <v>0</v>
      </c>
      <c r="AW609" s="163">
        <f t="shared" si="447"/>
        <v>0</v>
      </c>
      <c r="AX609" s="163">
        <f t="shared" si="447"/>
        <v>0</v>
      </c>
      <c r="AY609" s="163">
        <f t="shared" si="447"/>
        <v>0</v>
      </c>
      <c r="AZ609" s="163">
        <f t="shared" si="447"/>
        <v>0</v>
      </c>
      <c r="BA609" s="163">
        <f t="shared" si="447"/>
        <v>0</v>
      </c>
      <c r="BB609" s="163"/>
      <c r="BC609" s="247"/>
    </row>
    <row r="610" spans="1:55" ht="32.25" customHeight="1">
      <c r="A610" s="315"/>
      <c r="B610" s="310"/>
      <c r="C610" s="310"/>
      <c r="D610" s="148" t="s">
        <v>37</v>
      </c>
      <c r="E610" s="163">
        <f t="shared" si="444"/>
        <v>0</v>
      </c>
      <c r="F610" s="163">
        <f t="shared" si="445"/>
        <v>0</v>
      </c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3"/>
      <c r="AA610" s="163"/>
      <c r="AB610" s="163"/>
      <c r="AC610" s="163"/>
      <c r="AD610" s="163"/>
      <c r="AE610" s="163"/>
      <c r="AF610" s="163"/>
      <c r="AG610" s="163"/>
      <c r="AH610" s="163"/>
      <c r="AI610" s="163"/>
      <c r="AJ610" s="163"/>
      <c r="AK610" s="163"/>
      <c r="AL610" s="163"/>
      <c r="AM610" s="163"/>
      <c r="AN610" s="163"/>
      <c r="AO610" s="163"/>
      <c r="AP610" s="163"/>
      <c r="AQ610" s="163"/>
      <c r="AR610" s="163"/>
      <c r="AS610" s="163"/>
      <c r="AT610" s="163"/>
      <c r="AU610" s="163"/>
      <c r="AV610" s="163"/>
      <c r="AW610" s="163"/>
      <c r="AX610" s="163"/>
      <c r="AY610" s="163"/>
      <c r="AZ610" s="163"/>
      <c r="BA610" s="163"/>
      <c r="BB610" s="163"/>
      <c r="BC610" s="247"/>
    </row>
    <row r="611" spans="1:55" ht="50.25" customHeight="1">
      <c r="A611" s="315"/>
      <c r="B611" s="310"/>
      <c r="C611" s="310"/>
      <c r="D611" s="172" t="s">
        <v>2</v>
      </c>
      <c r="E611" s="163">
        <f t="shared" si="444"/>
        <v>0</v>
      </c>
      <c r="F611" s="163">
        <f t="shared" si="445"/>
        <v>0</v>
      </c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  <c r="AA611" s="163"/>
      <c r="AB611" s="163"/>
      <c r="AC611" s="163"/>
      <c r="AD611" s="163"/>
      <c r="AE611" s="163"/>
      <c r="AF611" s="163"/>
      <c r="AG611" s="163"/>
      <c r="AH611" s="163"/>
      <c r="AI611" s="163"/>
      <c r="AJ611" s="163"/>
      <c r="AK611" s="163"/>
      <c r="AL611" s="163"/>
      <c r="AM611" s="163"/>
      <c r="AN611" s="163"/>
      <c r="AO611" s="163"/>
      <c r="AP611" s="163"/>
      <c r="AQ611" s="163"/>
      <c r="AR611" s="163"/>
      <c r="AS611" s="163"/>
      <c r="AT611" s="163"/>
      <c r="AU611" s="163"/>
      <c r="AV611" s="163"/>
      <c r="AW611" s="163"/>
      <c r="AX611" s="163"/>
      <c r="AY611" s="163"/>
      <c r="AZ611" s="163"/>
      <c r="BA611" s="163"/>
      <c r="BB611" s="163"/>
      <c r="BC611" s="247"/>
    </row>
    <row r="612" spans="1:55" ht="22.5" customHeight="1">
      <c r="A612" s="315"/>
      <c r="B612" s="310"/>
      <c r="C612" s="310"/>
      <c r="D612" s="246" t="s">
        <v>268</v>
      </c>
      <c r="E612" s="163">
        <f>H612+K612+N612+Q612+T612+W612+Z612+AE612+AJ612+AO612+AT612+AY612</f>
        <v>546.09299999999996</v>
      </c>
      <c r="F612" s="163">
        <f t="shared" si="445"/>
        <v>546.09299999999996</v>
      </c>
      <c r="G612" s="163">
        <f t="shared" ref="G612" si="448">F612*100/E612</f>
        <v>100</v>
      </c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  <c r="AA612" s="163"/>
      <c r="AB612" s="163"/>
      <c r="AC612" s="163"/>
      <c r="AD612" s="163"/>
      <c r="AE612" s="163"/>
      <c r="AF612" s="163"/>
      <c r="AG612" s="163"/>
      <c r="AH612" s="163"/>
      <c r="AI612" s="163"/>
      <c r="AJ612" s="163"/>
      <c r="AK612" s="163"/>
      <c r="AL612" s="163"/>
      <c r="AM612" s="163"/>
      <c r="AN612" s="163"/>
      <c r="AO612" s="163">
        <v>546.09299999999996</v>
      </c>
      <c r="AP612" s="163">
        <v>546.09299999999996</v>
      </c>
      <c r="AQ612" s="163"/>
      <c r="AR612" s="163"/>
      <c r="AS612" s="163"/>
      <c r="AT612" s="163"/>
      <c r="AU612" s="163"/>
      <c r="AV612" s="163"/>
      <c r="AW612" s="163"/>
      <c r="AX612" s="163"/>
      <c r="AY612" s="163"/>
      <c r="AZ612" s="163"/>
      <c r="BA612" s="163"/>
      <c r="BB612" s="163"/>
      <c r="BC612" s="247"/>
    </row>
    <row r="613" spans="1:55" ht="82.5" customHeight="1">
      <c r="A613" s="315"/>
      <c r="B613" s="310"/>
      <c r="C613" s="310"/>
      <c r="D613" s="246" t="s">
        <v>274</v>
      </c>
      <c r="E613" s="163">
        <f t="shared" ref="E613:E618" si="449">H613+K613+N613+Q613+T613+W613+Z613+AE613+AJ613+AO613+AT613+AY613</f>
        <v>0</v>
      </c>
      <c r="F613" s="163">
        <f t="shared" si="445"/>
        <v>0</v>
      </c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3"/>
      <c r="AA613" s="163"/>
      <c r="AB613" s="163"/>
      <c r="AC613" s="163"/>
      <c r="AD613" s="163"/>
      <c r="AE613" s="163"/>
      <c r="AF613" s="163"/>
      <c r="AG613" s="163"/>
      <c r="AH613" s="163"/>
      <c r="AI613" s="163"/>
      <c r="AJ613" s="163"/>
      <c r="AK613" s="163"/>
      <c r="AL613" s="163"/>
      <c r="AM613" s="163"/>
      <c r="AN613" s="163"/>
      <c r="AO613" s="163"/>
      <c r="AP613" s="163"/>
      <c r="AQ613" s="163"/>
      <c r="AR613" s="163"/>
      <c r="AS613" s="163"/>
      <c r="AT613" s="163"/>
      <c r="AU613" s="163"/>
      <c r="AV613" s="163"/>
      <c r="AW613" s="163"/>
      <c r="AX613" s="163"/>
      <c r="AY613" s="163"/>
      <c r="AZ613" s="163"/>
      <c r="BA613" s="163"/>
      <c r="BB613" s="163"/>
      <c r="BC613" s="247"/>
    </row>
    <row r="614" spans="1:55" ht="22.5" customHeight="1">
      <c r="A614" s="315"/>
      <c r="B614" s="310"/>
      <c r="C614" s="310"/>
      <c r="D614" s="246" t="s">
        <v>269</v>
      </c>
      <c r="E614" s="163">
        <f t="shared" si="449"/>
        <v>0</v>
      </c>
      <c r="F614" s="163">
        <f t="shared" si="445"/>
        <v>0</v>
      </c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  <c r="AA614" s="163"/>
      <c r="AB614" s="163"/>
      <c r="AC614" s="163"/>
      <c r="AD614" s="163"/>
      <c r="AE614" s="163"/>
      <c r="AF614" s="163"/>
      <c r="AG614" s="163"/>
      <c r="AH614" s="163"/>
      <c r="AI614" s="163"/>
      <c r="AJ614" s="163"/>
      <c r="AK614" s="163"/>
      <c r="AL614" s="163"/>
      <c r="AM614" s="163"/>
      <c r="AN614" s="163"/>
      <c r="AO614" s="163"/>
      <c r="AP614" s="163"/>
      <c r="AQ614" s="163"/>
      <c r="AR614" s="163"/>
      <c r="AS614" s="163"/>
      <c r="AT614" s="163"/>
      <c r="AU614" s="163"/>
      <c r="AV614" s="163"/>
      <c r="AW614" s="163"/>
      <c r="AX614" s="163"/>
      <c r="AY614" s="163"/>
      <c r="AZ614" s="163"/>
      <c r="BA614" s="163"/>
      <c r="BB614" s="163"/>
      <c r="BC614" s="247"/>
    </row>
    <row r="615" spans="1:55" ht="31.2">
      <c r="A615" s="316"/>
      <c r="B615" s="310"/>
      <c r="C615" s="310"/>
      <c r="D615" s="247" t="s">
        <v>43</v>
      </c>
      <c r="E615" s="163">
        <f t="shared" si="449"/>
        <v>0</v>
      </c>
      <c r="F615" s="163">
        <f t="shared" si="445"/>
        <v>0</v>
      </c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  <c r="AA615" s="163"/>
      <c r="AB615" s="163"/>
      <c r="AC615" s="163"/>
      <c r="AD615" s="163"/>
      <c r="AE615" s="163"/>
      <c r="AF615" s="163"/>
      <c r="AG615" s="163"/>
      <c r="AH615" s="163"/>
      <c r="AI615" s="163"/>
      <c r="AJ615" s="163"/>
      <c r="AK615" s="163"/>
      <c r="AL615" s="163"/>
      <c r="AM615" s="163"/>
      <c r="AN615" s="163"/>
      <c r="AO615" s="163"/>
      <c r="AP615" s="163"/>
      <c r="AQ615" s="163"/>
      <c r="AR615" s="163"/>
      <c r="AS615" s="163"/>
      <c r="AT615" s="163"/>
      <c r="AU615" s="163"/>
      <c r="AV615" s="163"/>
      <c r="AW615" s="163"/>
      <c r="AX615" s="163"/>
      <c r="AY615" s="163"/>
      <c r="AZ615" s="163"/>
      <c r="BA615" s="163"/>
      <c r="BB615" s="163"/>
      <c r="BC615" s="247"/>
    </row>
    <row r="616" spans="1:55" ht="22.5" customHeight="1">
      <c r="A616" s="314" t="s">
        <v>686</v>
      </c>
      <c r="B616" s="310" t="s">
        <v>689</v>
      </c>
      <c r="C616" s="310" t="s">
        <v>293</v>
      </c>
      <c r="D616" s="150" t="s">
        <v>41</v>
      </c>
      <c r="E616" s="163">
        <f t="shared" si="449"/>
        <v>648.33900000000006</v>
      </c>
      <c r="F616" s="163">
        <f t="shared" ref="F616:F622" si="450">I616+L616+O616+R616+U616+X616+AA616+AF616+AK616+AP616+AU616+AZ616</f>
        <v>648.33900000000006</v>
      </c>
      <c r="G616" s="163">
        <f t="shared" ref="G616" si="451">F616*100/E616</f>
        <v>100</v>
      </c>
      <c r="H616" s="163">
        <f>H617+H618+H619+H621+H622</f>
        <v>0</v>
      </c>
      <c r="I616" s="163">
        <f t="shared" ref="I616:BA616" si="452">I617+I618+I619+I621+I622</f>
        <v>0</v>
      </c>
      <c r="J616" s="163">
        <f t="shared" si="452"/>
        <v>0</v>
      </c>
      <c r="K616" s="163">
        <f t="shared" si="452"/>
        <v>0</v>
      </c>
      <c r="L616" s="163">
        <f t="shared" si="452"/>
        <v>0</v>
      </c>
      <c r="M616" s="163">
        <f t="shared" si="452"/>
        <v>0</v>
      </c>
      <c r="N616" s="163">
        <f t="shared" si="452"/>
        <v>0</v>
      </c>
      <c r="O616" s="163">
        <f t="shared" si="452"/>
        <v>0</v>
      </c>
      <c r="P616" s="163">
        <f t="shared" si="452"/>
        <v>0</v>
      </c>
      <c r="Q616" s="163">
        <f t="shared" si="452"/>
        <v>0</v>
      </c>
      <c r="R616" s="163">
        <f t="shared" si="452"/>
        <v>0</v>
      </c>
      <c r="S616" s="163">
        <f t="shared" si="452"/>
        <v>0</v>
      </c>
      <c r="T616" s="163">
        <f t="shared" si="452"/>
        <v>0</v>
      </c>
      <c r="U616" s="163">
        <f t="shared" si="452"/>
        <v>0</v>
      </c>
      <c r="V616" s="163">
        <f t="shared" si="452"/>
        <v>0</v>
      </c>
      <c r="W616" s="163">
        <f t="shared" si="452"/>
        <v>0</v>
      </c>
      <c r="X616" s="163">
        <f t="shared" si="452"/>
        <v>0</v>
      </c>
      <c r="Y616" s="163">
        <f t="shared" si="452"/>
        <v>0</v>
      </c>
      <c r="Z616" s="163">
        <f t="shared" si="452"/>
        <v>0</v>
      </c>
      <c r="AA616" s="163">
        <f t="shared" si="452"/>
        <v>0</v>
      </c>
      <c r="AB616" s="163">
        <f t="shared" si="452"/>
        <v>0</v>
      </c>
      <c r="AC616" s="163">
        <f t="shared" si="452"/>
        <v>0</v>
      </c>
      <c r="AD616" s="163">
        <f t="shared" si="452"/>
        <v>0</v>
      </c>
      <c r="AE616" s="163">
        <f t="shared" si="452"/>
        <v>0</v>
      </c>
      <c r="AF616" s="163">
        <f t="shared" si="452"/>
        <v>0</v>
      </c>
      <c r="AG616" s="163">
        <f t="shared" si="452"/>
        <v>0</v>
      </c>
      <c r="AH616" s="163">
        <f t="shared" si="452"/>
        <v>0</v>
      </c>
      <c r="AI616" s="163">
        <f t="shared" si="452"/>
        <v>0</v>
      </c>
      <c r="AJ616" s="163">
        <f t="shared" si="452"/>
        <v>0</v>
      </c>
      <c r="AK616" s="163">
        <f t="shared" si="452"/>
        <v>0</v>
      </c>
      <c r="AL616" s="163">
        <f t="shared" si="452"/>
        <v>0</v>
      </c>
      <c r="AM616" s="163">
        <f t="shared" si="452"/>
        <v>0</v>
      </c>
      <c r="AN616" s="163">
        <f t="shared" si="452"/>
        <v>0</v>
      </c>
      <c r="AO616" s="163">
        <f t="shared" si="452"/>
        <v>648.33900000000006</v>
      </c>
      <c r="AP616" s="163">
        <f t="shared" si="452"/>
        <v>648.33900000000006</v>
      </c>
      <c r="AQ616" s="163">
        <f t="shared" si="452"/>
        <v>0</v>
      </c>
      <c r="AR616" s="163">
        <f t="shared" si="452"/>
        <v>0</v>
      </c>
      <c r="AS616" s="163">
        <f t="shared" si="452"/>
        <v>0</v>
      </c>
      <c r="AT616" s="163">
        <f t="shared" si="452"/>
        <v>0</v>
      </c>
      <c r="AU616" s="163">
        <f t="shared" si="452"/>
        <v>0</v>
      </c>
      <c r="AV616" s="163">
        <f t="shared" si="452"/>
        <v>0</v>
      </c>
      <c r="AW616" s="163">
        <f t="shared" si="452"/>
        <v>0</v>
      </c>
      <c r="AX616" s="163">
        <f t="shared" si="452"/>
        <v>0</v>
      </c>
      <c r="AY616" s="163">
        <f t="shared" si="452"/>
        <v>0</v>
      </c>
      <c r="AZ616" s="163">
        <f t="shared" si="452"/>
        <v>0</v>
      </c>
      <c r="BA616" s="163">
        <f t="shared" si="452"/>
        <v>0</v>
      </c>
      <c r="BB616" s="163"/>
      <c r="BC616" s="251"/>
    </row>
    <row r="617" spans="1:55" ht="32.25" customHeight="1">
      <c r="A617" s="315"/>
      <c r="B617" s="310"/>
      <c r="C617" s="310"/>
      <c r="D617" s="148" t="s">
        <v>37</v>
      </c>
      <c r="E617" s="163">
        <f t="shared" si="449"/>
        <v>0</v>
      </c>
      <c r="F617" s="163">
        <f t="shared" si="450"/>
        <v>0</v>
      </c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3"/>
      <c r="AA617" s="163"/>
      <c r="AB617" s="163"/>
      <c r="AC617" s="163"/>
      <c r="AD617" s="163"/>
      <c r="AE617" s="163"/>
      <c r="AF617" s="163"/>
      <c r="AG617" s="163"/>
      <c r="AH617" s="163"/>
      <c r="AI617" s="163"/>
      <c r="AJ617" s="163"/>
      <c r="AK617" s="163"/>
      <c r="AL617" s="163"/>
      <c r="AM617" s="163"/>
      <c r="AN617" s="163"/>
      <c r="AO617" s="163"/>
      <c r="AP617" s="163"/>
      <c r="AQ617" s="163"/>
      <c r="AR617" s="163"/>
      <c r="AS617" s="163"/>
      <c r="AT617" s="163"/>
      <c r="AU617" s="163"/>
      <c r="AV617" s="163"/>
      <c r="AW617" s="163"/>
      <c r="AX617" s="163"/>
      <c r="AY617" s="163"/>
      <c r="AZ617" s="163"/>
      <c r="BA617" s="163"/>
      <c r="BB617" s="163"/>
      <c r="BC617" s="251"/>
    </row>
    <row r="618" spans="1:55" ht="50.25" customHeight="1">
      <c r="A618" s="315"/>
      <c r="B618" s="310"/>
      <c r="C618" s="310"/>
      <c r="D618" s="172" t="s">
        <v>2</v>
      </c>
      <c r="E618" s="163">
        <f t="shared" si="449"/>
        <v>0</v>
      </c>
      <c r="F618" s="163">
        <f t="shared" si="450"/>
        <v>0</v>
      </c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  <c r="AA618" s="163"/>
      <c r="AB618" s="163"/>
      <c r="AC618" s="163"/>
      <c r="AD618" s="163"/>
      <c r="AE618" s="163"/>
      <c r="AF618" s="163"/>
      <c r="AG618" s="163"/>
      <c r="AH618" s="163"/>
      <c r="AI618" s="163"/>
      <c r="AJ618" s="163"/>
      <c r="AK618" s="163"/>
      <c r="AL618" s="163"/>
      <c r="AM618" s="163"/>
      <c r="AN618" s="163"/>
      <c r="AO618" s="163"/>
      <c r="AP618" s="163"/>
      <c r="AQ618" s="163"/>
      <c r="AR618" s="163"/>
      <c r="AS618" s="163"/>
      <c r="AT618" s="163"/>
      <c r="AU618" s="163"/>
      <c r="AV618" s="163"/>
      <c r="AW618" s="163"/>
      <c r="AX618" s="163"/>
      <c r="AY618" s="163"/>
      <c r="AZ618" s="163"/>
      <c r="BA618" s="163"/>
      <c r="BB618" s="163"/>
      <c r="BC618" s="251"/>
    </row>
    <row r="619" spans="1:55" ht="22.5" customHeight="1">
      <c r="A619" s="315"/>
      <c r="B619" s="310"/>
      <c r="C619" s="310"/>
      <c r="D619" s="250" t="s">
        <v>268</v>
      </c>
      <c r="E619" s="163">
        <f>H619+K619+N619+Q619+T619+W619+Z619+AE619+AJ619+AO619+AT619+AY619</f>
        <v>648.33900000000006</v>
      </c>
      <c r="F619" s="163">
        <f t="shared" si="450"/>
        <v>648.33900000000006</v>
      </c>
      <c r="G619" s="163">
        <f t="shared" ref="G619" si="453">F619*100/E619</f>
        <v>100</v>
      </c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  <c r="AA619" s="163"/>
      <c r="AB619" s="163"/>
      <c r="AC619" s="163"/>
      <c r="AD619" s="163"/>
      <c r="AE619" s="163"/>
      <c r="AF619" s="163"/>
      <c r="AG619" s="163"/>
      <c r="AH619" s="163"/>
      <c r="AI619" s="163"/>
      <c r="AJ619" s="163"/>
      <c r="AK619" s="163"/>
      <c r="AL619" s="163"/>
      <c r="AM619" s="163"/>
      <c r="AN619" s="163"/>
      <c r="AO619" s="163">
        <v>648.33900000000006</v>
      </c>
      <c r="AP619" s="163">
        <v>648.33900000000006</v>
      </c>
      <c r="AQ619" s="163"/>
      <c r="AR619" s="163"/>
      <c r="AS619" s="163"/>
      <c r="AT619" s="163"/>
      <c r="AU619" s="163"/>
      <c r="AV619" s="163"/>
      <c r="AW619" s="163"/>
      <c r="AX619" s="163"/>
      <c r="AY619" s="163"/>
      <c r="AZ619" s="163"/>
      <c r="BA619" s="163"/>
      <c r="BB619" s="163"/>
      <c r="BC619" s="251"/>
    </row>
    <row r="620" spans="1:55" ht="82.5" customHeight="1">
      <c r="A620" s="315"/>
      <c r="B620" s="310"/>
      <c r="C620" s="310"/>
      <c r="D620" s="250" t="s">
        <v>274</v>
      </c>
      <c r="E620" s="163">
        <f t="shared" ref="E620:E625" si="454">H620+K620+N620+Q620+T620+W620+Z620+AE620+AJ620+AO620+AT620+AY620</f>
        <v>0</v>
      </c>
      <c r="F620" s="163">
        <f t="shared" si="450"/>
        <v>0</v>
      </c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3"/>
      <c r="AA620" s="163"/>
      <c r="AB620" s="163"/>
      <c r="AC620" s="163"/>
      <c r="AD620" s="163"/>
      <c r="AE620" s="163"/>
      <c r="AF620" s="163"/>
      <c r="AG620" s="163"/>
      <c r="AH620" s="163"/>
      <c r="AI620" s="163"/>
      <c r="AJ620" s="163"/>
      <c r="AK620" s="163"/>
      <c r="AL620" s="163"/>
      <c r="AM620" s="163"/>
      <c r="AN620" s="163"/>
      <c r="AO620" s="163"/>
      <c r="AP620" s="163"/>
      <c r="AQ620" s="163"/>
      <c r="AR620" s="163"/>
      <c r="AS620" s="163"/>
      <c r="AT620" s="163"/>
      <c r="AU620" s="163"/>
      <c r="AV620" s="163"/>
      <c r="AW620" s="163"/>
      <c r="AX620" s="163"/>
      <c r="AY620" s="163"/>
      <c r="AZ620" s="163"/>
      <c r="BA620" s="163"/>
      <c r="BB620" s="163"/>
      <c r="BC620" s="251"/>
    </row>
    <row r="621" spans="1:55" ht="22.5" customHeight="1">
      <c r="A621" s="315"/>
      <c r="B621" s="310"/>
      <c r="C621" s="310"/>
      <c r="D621" s="250" t="s">
        <v>269</v>
      </c>
      <c r="E621" s="163">
        <f t="shared" si="454"/>
        <v>0</v>
      </c>
      <c r="F621" s="163">
        <f t="shared" si="450"/>
        <v>0</v>
      </c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  <c r="AA621" s="163"/>
      <c r="AB621" s="163"/>
      <c r="AC621" s="163"/>
      <c r="AD621" s="163"/>
      <c r="AE621" s="163"/>
      <c r="AF621" s="163"/>
      <c r="AG621" s="163"/>
      <c r="AH621" s="163"/>
      <c r="AI621" s="163"/>
      <c r="AJ621" s="163"/>
      <c r="AK621" s="163"/>
      <c r="AL621" s="163"/>
      <c r="AM621" s="163"/>
      <c r="AN621" s="163"/>
      <c r="AO621" s="163"/>
      <c r="AP621" s="163"/>
      <c r="AQ621" s="163"/>
      <c r="AR621" s="163"/>
      <c r="AS621" s="163"/>
      <c r="AT621" s="163"/>
      <c r="AU621" s="163"/>
      <c r="AV621" s="163"/>
      <c r="AW621" s="163"/>
      <c r="AX621" s="163"/>
      <c r="AY621" s="163"/>
      <c r="AZ621" s="163"/>
      <c r="BA621" s="163"/>
      <c r="BB621" s="163"/>
      <c r="BC621" s="251"/>
    </row>
    <row r="622" spans="1:55" ht="31.2">
      <c r="A622" s="316"/>
      <c r="B622" s="310"/>
      <c r="C622" s="310"/>
      <c r="D622" s="251" t="s">
        <v>43</v>
      </c>
      <c r="E622" s="163">
        <f t="shared" si="454"/>
        <v>0</v>
      </c>
      <c r="F622" s="163">
        <f t="shared" si="450"/>
        <v>0</v>
      </c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  <c r="AA622" s="163"/>
      <c r="AB622" s="163"/>
      <c r="AC622" s="163"/>
      <c r="AD622" s="163"/>
      <c r="AE622" s="163"/>
      <c r="AF622" s="163"/>
      <c r="AG622" s="163"/>
      <c r="AH622" s="163"/>
      <c r="AI622" s="163"/>
      <c r="AJ622" s="163"/>
      <c r="AK622" s="163"/>
      <c r="AL622" s="163"/>
      <c r="AM622" s="163"/>
      <c r="AN622" s="163"/>
      <c r="AO622" s="163"/>
      <c r="AP622" s="163"/>
      <c r="AQ622" s="163"/>
      <c r="AR622" s="163"/>
      <c r="AS622" s="163"/>
      <c r="AT622" s="163"/>
      <c r="AU622" s="163"/>
      <c r="AV622" s="163"/>
      <c r="AW622" s="163"/>
      <c r="AX622" s="163"/>
      <c r="AY622" s="163"/>
      <c r="AZ622" s="163"/>
      <c r="BA622" s="163"/>
      <c r="BB622" s="163"/>
      <c r="BC622" s="251"/>
    </row>
    <row r="623" spans="1:55" ht="22.5" customHeight="1">
      <c r="A623" s="314" t="s">
        <v>687</v>
      </c>
      <c r="B623" s="310" t="s">
        <v>676</v>
      </c>
      <c r="C623" s="310" t="s">
        <v>293</v>
      </c>
      <c r="D623" s="150" t="s">
        <v>41</v>
      </c>
      <c r="E623" s="163">
        <f t="shared" si="454"/>
        <v>2600</v>
      </c>
      <c r="F623" s="163">
        <f t="shared" ref="F623:F629" si="455">I623+L623+O623+R623+U623+X623+AA623+AF623+AK623+AP623+AU623+AZ623</f>
        <v>2275</v>
      </c>
      <c r="G623" s="163">
        <f t="shared" ref="G623" si="456">F623*100/E623</f>
        <v>87.5</v>
      </c>
      <c r="H623" s="163">
        <f>H624+H625+H626+H628+H629</f>
        <v>0</v>
      </c>
      <c r="I623" s="163">
        <f t="shared" ref="I623:BA623" si="457">I624+I625+I626+I628+I629</f>
        <v>0</v>
      </c>
      <c r="J623" s="163">
        <f t="shared" si="457"/>
        <v>0</v>
      </c>
      <c r="K623" s="163">
        <f t="shared" si="457"/>
        <v>0</v>
      </c>
      <c r="L623" s="163">
        <f t="shared" si="457"/>
        <v>0</v>
      </c>
      <c r="M623" s="163">
        <f t="shared" si="457"/>
        <v>0</v>
      </c>
      <c r="N623" s="163">
        <f t="shared" si="457"/>
        <v>0</v>
      </c>
      <c r="O623" s="163">
        <f t="shared" si="457"/>
        <v>0</v>
      </c>
      <c r="P623" s="163">
        <f t="shared" si="457"/>
        <v>0</v>
      </c>
      <c r="Q623" s="163">
        <f t="shared" si="457"/>
        <v>0</v>
      </c>
      <c r="R623" s="163">
        <f t="shared" si="457"/>
        <v>0</v>
      </c>
      <c r="S623" s="163">
        <f t="shared" si="457"/>
        <v>0</v>
      </c>
      <c r="T623" s="163">
        <f t="shared" si="457"/>
        <v>0</v>
      </c>
      <c r="U623" s="163">
        <f t="shared" si="457"/>
        <v>0</v>
      </c>
      <c r="V623" s="163">
        <f t="shared" si="457"/>
        <v>0</v>
      </c>
      <c r="W623" s="163">
        <f t="shared" si="457"/>
        <v>0</v>
      </c>
      <c r="X623" s="163">
        <f t="shared" si="457"/>
        <v>0</v>
      </c>
      <c r="Y623" s="163">
        <f t="shared" si="457"/>
        <v>0</v>
      </c>
      <c r="Z623" s="163">
        <f t="shared" si="457"/>
        <v>0</v>
      </c>
      <c r="AA623" s="163">
        <f t="shared" si="457"/>
        <v>0</v>
      </c>
      <c r="AB623" s="163">
        <f t="shared" si="457"/>
        <v>0</v>
      </c>
      <c r="AC623" s="163">
        <f t="shared" si="457"/>
        <v>0</v>
      </c>
      <c r="AD623" s="163">
        <f t="shared" si="457"/>
        <v>0</v>
      </c>
      <c r="AE623" s="163">
        <f t="shared" si="457"/>
        <v>0</v>
      </c>
      <c r="AF623" s="163">
        <f t="shared" si="457"/>
        <v>0</v>
      </c>
      <c r="AG623" s="163">
        <f t="shared" si="457"/>
        <v>0</v>
      </c>
      <c r="AH623" s="163">
        <f t="shared" si="457"/>
        <v>0</v>
      </c>
      <c r="AI623" s="163">
        <f t="shared" si="457"/>
        <v>0</v>
      </c>
      <c r="AJ623" s="163">
        <f t="shared" si="457"/>
        <v>0</v>
      </c>
      <c r="AK623" s="163">
        <f t="shared" si="457"/>
        <v>0</v>
      </c>
      <c r="AL623" s="163">
        <f t="shared" si="457"/>
        <v>0</v>
      </c>
      <c r="AM623" s="163">
        <f t="shared" si="457"/>
        <v>0</v>
      </c>
      <c r="AN623" s="163">
        <f t="shared" si="457"/>
        <v>0</v>
      </c>
      <c r="AO623" s="163">
        <f t="shared" si="457"/>
        <v>0</v>
      </c>
      <c r="AP623" s="163">
        <f t="shared" si="457"/>
        <v>0</v>
      </c>
      <c r="AQ623" s="163">
        <f t="shared" si="457"/>
        <v>0</v>
      </c>
      <c r="AR623" s="163">
        <f t="shared" si="457"/>
        <v>0</v>
      </c>
      <c r="AS623" s="163">
        <f t="shared" si="457"/>
        <v>0</v>
      </c>
      <c r="AT623" s="163">
        <f t="shared" si="457"/>
        <v>2275</v>
      </c>
      <c r="AU623" s="163">
        <f t="shared" si="457"/>
        <v>2275</v>
      </c>
      <c r="AV623" s="163">
        <f t="shared" si="457"/>
        <v>0</v>
      </c>
      <c r="AW623" s="163">
        <f t="shared" si="457"/>
        <v>0</v>
      </c>
      <c r="AX623" s="163">
        <f t="shared" si="457"/>
        <v>0</v>
      </c>
      <c r="AY623" s="163">
        <f t="shared" si="457"/>
        <v>325</v>
      </c>
      <c r="AZ623" s="163">
        <f t="shared" si="457"/>
        <v>0</v>
      </c>
      <c r="BA623" s="163">
        <f t="shared" si="457"/>
        <v>0</v>
      </c>
      <c r="BB623" s="163"/>
      <c r="BC623" s="251"/>
    </row>
    <row r="624" spans="1:55" ht="32.25" customHeight="1">
      <c r="A624" s="315"/>
      <c r="B624" s="310"/>
      <c r="C624" s="310"/>
      <c r="D624" s="148" t="s">
        <v>37</v>
      </c>
      <c r="E624" s="163">
        <f t="shared" si="454"/>
        <v>0</v>
      </c>
      <c r="F624" s="163">
        <f t="shared" si="455"/>
        <v>0</v>
      </c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3"/>
      <c r="AA624" s="163"/>
      <c r="AB624" s="163"/>
      <c r="AC624" s="163"/>
      <c r="AD624" s="163"/>
      <c r="AE624" s="163"/>
      <c r="AF624" s="163"/>
      <c r="AG624" s="163"/>
      <c r="AH624" s="163"/>
      <c r="AI624" s="163"/>
      <c r="AJ624" s="163"/>
      <c r="AK624" s="163"/>
      <c r="AL624" s="163"/>
      <c r="AM624" s="163"/>
      <c r="AN624" s="163"/>
      <c r="AO624" s="163"/>
      <c r="AP624" s="163"/>
      <c r="AQ624" s="163"/>
      <c r="AR624" s="163"/>
      <c r="AS624" s="163"/>
      <c r="AT624" s="163"/>
      <c r="AU624" s="163"/>
      <c r="AV624" s="163"/>
      <c r="AW624" s="163"/>
      <c r="AX624" s="163"/>
      <c r="AY624" s="163"/>
      <c r="AZ624" s="163"/>
      <c r="BA624" s="163"/>
      <c r="BB624" s="163"/>
      <c r="BC624" s="251"/>
    </row>
    <row r="625" spans="1:55" ht="50.25" customHeight="1">
      <c r="A625" s="315"/>
      <c r="B625" s="310"/>
      <c r="C625" s="310"/>
      <c r="D625" s="172" t="s">
        <v>2</v>
      </c>
      <c r="E625" s="163">
        <f t="shared" si="454"/>
        <v>0</v>
      </c>
      <c r="F625" s="163">
        <f t="shared" si="455"/>
        <v>0</v>
      </c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  <c r="AA625" s="163"/>
      <c r="AB625" s="163"/>
      <c r="AC625" s="163"/>
      <c r="AD625" s="163"/>
      <c r="AE625" s="163"/>
      <c r="AF625" s="163"/>
      <c r="AG625" s="163"/>
      <c r="AH625" s="163"/>
      <c r="AI625" s="163"/>
      <c r="AJ625" s="163"/>
      <c r="AK625" s="163"/>
      <c r="AL625" s="163"/>
      <c r="AM625" s="163"/>
      <c r="AN625" s="163"/>
      <c r="AO625" s="163"/>
      <c r="AP625" s="163"/>
      <c r="AQ625" s="163"/>
      <c r="AR625" s="163"/>
      <c r="AS625" s="163"/>
      <c r="AT625" s="163"/>
      <c r="AU625" s="163"/>
      <c r="AV625" s="163"/>
      <c r="AW625" s="163"/>
      <c r="AX625" s="163"/>
      <c r="AY625" s="163"/>
      <c r="AZ625" s="163"/>
      <c r="BA625" s="163"/>
      <c r="BB625" s="163"/>
      <c r="BC625" s="251"/>
    </row>
    <row r="626" spans="1:55" ht="22.5" customHeight="1">
      <c r="A626" s="315"/>
      <c r="B626" s="310"/>
      <c r="C626" s="310"/>
      <c r="D626" s="250" t="s">
        <v>268</v>
      </c>
      <c r="E626" s="163">
        <f>H626+K626+N626+Q626+T626+W626+Z626+AE626+AJ626+AO626+AT626+AY626</f>
        <v>2600</v>
      </c>
      <c r="F626" s="163">
        <f t="shared" si="455"/>
        <v>2275</v>
      </c>
      <c r="G626" s="163">
        <f t="shared" ref="G626" si="458">F626*100/E626</f>
        <v>87.5</v>
      </c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  <c r="AH626" s="163"/>
      <c r="AI626" s="163"/>
      <c r="AJ626" s="163"/>
      <c r="AK626" s="163"/>
      <c r="AL626" s="163"/>
      <c r="AM626" s="163"/>
      <c r="AN626" s="163"/>
      <c r="AO626" s="163"/>
      <c r="AP626" s="163"/>
      <c r="AQ626" s="163"/>
      <c r="AR626" s="163"/>
      <c r="AS626" s="163"/>
      <c r="AT626" s="163">
        <v>2275</v>
      </c>
      <c r="AU626" s="163">
        <v>2275</v>
      </c>
      <c r="AV626" s="163"/>
      <c r="AW626" s="163"/>
      <c r="AX626" s="163"/>
      <c r="AY626" s="163">
        <v>325</v>
      </c>
      <c r="AZ626" s="163"/>
      <c r="BA626" s="163"/>
      <c r="BB626" s="163"/>
      <c r="BC626" s="251"/>
    </row>
    <row r="627" spans="1:55" ht="82.5" customHeight="1">
      <c r="A627" s="315"/>
      <c r="B627" s="310"/>
      <c r="C627" s="310"/>
      <c r="D627" s="250" t="s">
        <v>274</v>
      </c>
      <c r="E627" s="163">
        <f t="shared" ref="E627:E632" si="459">H627+K627+N627+Q627+T627+W627+Z627+AE627+AJ627+AO627+AT627+AY627</f>
        <v>0</v>
      </c>
      <c r="F627" s="163">
        <f t="shared" si="455"/>
        <v>0</v>
      </c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  <c r="AA627" s="163"/>
      <c r="AB627" s="163"/>
      <c r="AC627" s="163"/>
      <c r="AD627" s="163"/>
      <c r="AE627" s="163"/>
      <c r="AF627" s="163"/>
      <c r="AG627" s="163"/>
      <c r="AH627" s="163"/>
      <c r="AI627" s="163"/>
      <c r="AJ627" s="163"/>
      <c r="AK627" s="163"/>
      <c r="AL627" s="163"/>
      <c r="AM627" s="163"/>
      <c r="AN627" s="163"/>
      <c r="AO627" s="163"/>
      <c r="AP627" s="163"/>
      <c r="AQ627" s="163"/>
      <c r="AR627" s="163"/>
      <c r="AS627" s="163"/>
      <c r="AT627" s="163"/>
      <c r="AU627" s="163"/>
      <c r="AV627" s="163"/>
      <c r="AW627" s="163"/>
      <c r="AX627" s="163"/>
      <c r="AY627" s="163"/>
      <c r="AZ627" s="163"/>
      <c r="BA627" s="163"/>
      <c r="BB627" s="163"/>
      <c r="BC627" s="251"/>
    </row>
    <row r="628" spans="1:55" ht="22.5" customHeight="1">
      <c r="A628" s="315"/>
      <c r="B628" s="310"/>
      <c r="C628" s="310"/>
      <c r="D628" s="250" t="s">
        <v>269</v>
      </c>
      <c r="E628" s="163">
        <f t="shared" si="459"/>
        <v>0</v>
      </c>
      <c r="F628" s="163">
        <f t="shared" si="455"/>
        <v>0</v>
      </c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  <c r="AA628" s="163"/>
      <c r="AB628" s="163"/>
      <c r="AC628" s="163"/>
      <c r="AD628" s="163"/>
      <c r="AE628" s="163"/>
      <c r="AF628" s="163"/>
      <c r="AG628" s="163"/>
      <c r="AH628" s="163"/>
      <c r="AI628" s="163"/>
      <c r="AJ628" s="163"/>
      <c r="AK628" s="163"/>
      <c r="AL628" s="163"/>
      <c r="AM628" s="163"/>
      <c r="AN628" s="163"/>
      <c r="AO628" s="163"/>
      <c r="AP628" s="163"/>
      <c r="AQ628" s="163"/>
      <c r="AR628" s="163"/>
      <c r="AS628" s="163"/>
      <c r="AT628" s="163"/>
      <c r="AU628" s="163"/>
      <c r="AV628" s="163"/>
      <c r="AW628" s="163"/>
      <c r="AX628" s="163"/>
      <c r="AY628" s="163"/>
      <c r="AZ628" s="163"/>
      <c r="BA628" s="163"/>
      <c r="BB628" s="163"/>
      <c r="BC628" s="251"/>
    </row>
    <row r="629" spans="1:55" ht="31.2">
      <c r="A629" s="316"/>
      <c r="B629" s="310"/>
      <c r="C629" s="310"/>
      <c r="D629" s="251" t="s">
        <v>43</v>
      </c>
      <c r="E629" s="163">
        <f t="shared" si="459"/>
        <v>0</v>
      </c>
      <c r="F629" s="163">
        <f t="shared" si="455"/>
        <v>0</v>
      </c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  <c r="AA629" s="163"/>
      <c r="AB629" s="163"/>
      <c r="AC629" s="163"/>
      <c r="AD629" s="163"/>
      <c r="AE629" s="163"/>
      <c r="AF629" s="163"/>
      <c r="AG629" s="163"/>
      <c r="AH629" s="163"/>
      <c r="AI629" s="163"/>
      <c r="AJ629" s="163"/>
      <c r="AK629" s="163"/>
      <c r="AL629" s="163"/>
      <c r="AM629" s="163"/>
      <c r="AN629" s="163"/>
      <c r="AO629" s="163"/>
      <c r="AP629" s="163"/>
      <c r="AQ629" s="163"/>
      <c r="AR629" s="163"/>
      <c r="AS629" s="163"/>
      <c r="AT629" s="163"/>
      <c r="AU629" s="163"/>
      <c r="AV629" s="163"/>
      <c r="AW629" s="163"/>
      <c r="AX629" s="163"/>
      <c r="AY629" s="163"/>
      <c r="AZ629" s="163"/>
      <c r="BA629" s="163"/>
      <c r="BB629" s="163"/>
      <c r="BC629" s="251"/>
    </row>
    <row r="630" spans="1:55" ht="22.5" customHeight="1">
      <c r="A630" s="314" t="s">
        <v>688</v>
      </c>
      <c r="B630" s="310" t="s">
        <v>706</v>
      </c>
      <c r="C630" s="310" t="s">
        <v>293</v>
      </c>
      <c r="D630" s="150" t="s">
        <v>41</v>
      </c>
      <c r="E630" s="163">
        <f t="shared" si="459"/>
        <v>2634.4929999999999</v>
      </c>
      <c r="F630" s="163">
        <f t="shared" ref="F630:F636" si="460">I630+L630+O630+R630+U630+X630+AA630+AF630+AK630+AP630+AU630+AZ630</f>
        <v>2634.4929999999999</v>
      </c>
      <c r="G630" s="163">
        <f t="shared" ref="G630" si="461">F630*100/E630</f>
        <v>100</v>
      </c>
      <c r="H630" s="163">
        <f>H631+H632+H633+H635+H636</f>
        <v>0</v>
      </c>
      <c r="I630" s="163">
        <f t="shared" ref="I630:BA630" si="462">I631+I632+I633+I635+I636</f>
        <v>0</v>
      </c>
      <c r="J630" s="163">
        <f t="shared" si="462"/>
        <v>0</v>
      </c>
      <c r="K630" s="163">
        <f t="shared" si="462"/>
        <v>0</v>
      </c>
      <c r="L630" s="163">
        <f t="shared" si="462"/>
        <v>0</v>
      </c>
      <c r="M630" s="163">
        <f t="shared" si="462"/>
        <v>0</v>
      </c>
      <c r="N630" s="163">
        <f t="shared" si="462"/>
        <v>0</v>
      </c>
      <c r="O630" s="163">
        <f t="shared" si="462"/>
        <v>0</v>
      </c>
      <c r="P630" s="163">
        <f t="shared" si="462"/>
        <v>0</v>
      </c>
      <c r="Q630" s="163">
        <f t="shared" si="462"/>
        <v>0</v>
      </c>
      <c r="R630" s="163">
        <f t="shared" si="462"/>
        <v>0</v>
      </c>
      <c r="S630" s="163">
        <f t="shared" si="462"/>
        <v>0</v>
      </c>
      <c r="T630" s="163">
        <f t="shared" si="462"/>
        <v>0</v>
      </c>
      <c r="U630" s="163">
        <f t="shared" si="462"/>
        <v>0</v>
      </c>
      <c r="V630" s="163">
        <f t="shared" si="462"/>
        <v>0</v>
      </c>
      <c r="W630" s="163">
        <f t="shared" si="462"/>
        <v>0</v>
      </c>
      <c r="X630" s="163">
        <f t="shared" si="462"/>
        <v>0</v>
      </c>
      <c r="Y630" s="163">
        <f t="shared" si="462"/>
        <v>0</v>
      </c>
      <c r="Z630" s="163">
        <f t="shared" si="462"/>
        <v>0</v>
      </c>
      <c r="AA630" s="163">
        <f t="shared" si="462"/>
        <v>0</v>
      </c>
      <c r="AB630" s="163">
        <f t="shared" si="462"/>
        <v>0</v>
      </c>
      <c r="AC630" s="163">
        <f t="shared" si="462"/>
        <v>0</v>
      </c>
      <c r="AD630" s="163">
        <f t="shared" si="462"/>
        <v>0</v>
      </c>
      <c r="AE630" s="163">
        <f t="shared" si="462"/>
        <v>0</v>
      </c>
      <c r="AF630" s="163">
        <f t="shared" si="462"/>
        <v>0</v>
      </c>
      <c r="AG630" s="163">
        <f t="shared" si="462"/>
        <v>0</v>
      </c>
      <c r="AH630" s="163">
        <f t="shared" si="462"/>
        <v>0</v>
      </c>
      <c r="AI630" s="163">
        <f t="shared" si="462"/>
        <v>0</v>
      </c>
      <c r="AJ630" s="163">
        <f t="shared" si="462"/>
        <v>0</v>
      </c>
      <c r="AK630" s="163">
        <f t="shared" si="462"/>
        <v>0</v>
      </c>
      <c r="AL630" s="163">
        <f t="shared" si="462"/>
        <v>0</v>
      </c>
      <c r="AM630" s="163">
        <f t="shared" si="462"/>
        <v>0</v>
      </c>
      <c r="AN630" s="163">
        <f t="shared" si="462"/>
        <v>0</v>
      </c>
      <c r="AO630" s="163">
        <f t="shared" si="462"/>
        <v>0</v>
      </c>
      <c r="AP630" s="163">
        <f t="shared" si="462"/>
        <v>0</v>
      </c>
      <c r="AQ630" s="163">
        <f t="shared" si="462"/>
        <v>0</v>
      </c>
      <c r="AR630" s="163">
        <f t="shared" si="462"/>
        <v>0</v>
      </c>
      <c r="AS630" s="163">
        <f t="shared" si="462"/>
        <v>0</v>
      </c>
      <c r="AT630" s="163">
        <f t="shared" si="462"/>
        <v>2634.4929999999999</v>
      </c>
      <c r="AU630" s="163">
        <f t="shared" si="462"/>
        <v>2634.4929999999999</v>
      </c>
      <c r="AV630" s="163">
        <f t="shared" si="462"/>
        <v>0</v>
      </c>
      <c r="AW630" s="163">
        <f t="shared" si="462"/>
        <v>0</v>
      </c>
      <c r="AX630" s="163">
        <f t="shared" si="462"/>
        <v>0</v>
      </c>
      <c r="AY630" s="163">
        <f t="shared" si="462"/>
        <v>0</v>
      </c>
      <c r="AZ630" s="163">
        <f t="shared" si="462"/>
        <v>0</v>
      </c>
      <c r="BA630" s="163">
        <f t="shared" si="462"/>
        <v>0</v>
      </c>
      <c r="BB630" s="163"/>
      <c r="BC630" s="251"/>
    </row>
    <row r="631" spans="1:55" ht="32.25" customHeight="1">
      <c r="A631" s="315"/>
      <c r="B631" s="310"/>
      <c r="C631" s="310"/>
      <c r="D631" s="148" t="s">
        <v>37</v>
      </c>
      <c r="E631" s="163">
        <f t="shared" si="459"/>
        <v>0</v>
      </c>
      <c r="F631" s="163">
        <f t="shared" si="460"/>
        <v>0</v>
      </c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3"/>
      <c r="AA631" s="163"/>
      <c r="AB631" s="163"/>
      <c r="AC631" s="163"/>
      <c r="AD631" s="163"/>
      <c r="AE631" s="163"/>
      <c r="AF631" s="163"/>
      <c r="AG631" s="163"/>
      <c r="AH631" s="163"/>
      <c r="AI631" s="163"/>
      <c r="AJ631" s="163"/>
      <c r="AK631" s="163"/>
      <c r="AL631" s="163"/>
      <c r="AM631" s="163"/>
      <c r="AN631" s="163"/>
      <c r="AO631" s="163"/>
      <c r="AP631" s="163"/>
      <c r="AQ631" s="163"/>
      <c r="AR631" s="163"/>
      <c r="AS631" s="163"/>
      <c r="AT631" s="163"/>
      <c r="AU631" s="163"/>
      <c r="AV631" s="163"/>
      <c r="AW631" s="163"/>
      <c r="AX631" s="163"/>
      <c r="AY631" s="163"/>
      <c r="AZ631" s="163"/>
      <c r="BA631" s="163"/>
      <c r="BB631" s="163"/>
      <c r="BC631" s="251"/>
    </row>
    <row r="632" spans="1:55" ht="50.25" customHeight="1">
      <c r="A632" s="315"/>
      <c r="B632" s="310"/>
      <c r="C632" s="310"/>
      <c r="D632" s="172" t="s">
        <v>2</v>
      </c>
      <c r="E632" s="163">
        <f t="shared" si="459"/>
        <v>0</v>
      </c>
      <c r="F632" s="163">
        <f t="shared" si="460"/>
        <v>0</v>
      </c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  <c r="AA632" s="163"/>
      <c r="AB632" s="163"/>
      <c r="AC632" s="163"/>
      <c r="AD632" s="163"/>
      <c r="AE632" s="163"/>
      <c r="AF632" s="163"/>
      <c r="AG632" s="163"/>
      <c r="AH632" s="163"/>
      <c r="AI632" s="163"/>
      <c r="AJ632" s="163"/>
      <c r="AK632" s="163"/>
      <c r="AL632" s="163"/>
      <c r="AM632" s="163"/>
      <c r="AN632" s="163"/>
      <c r="AO632" s="163"/>
      <c r="AP632" s="163"/>
      <c r="AQ632" s="163"/>
      <c r="AR632" s="163"/>
      <c r="AS632" s="163"/>
      <c r="AT632" s="163"/>
      <c r="AU632" s="163"/>
      <c r="AV632" s="163"/>
      <c r="AW632" s="163"/>
      <c r="AX632" s="163"/>
      <c r="AY632" s="163"/>
      <c r="AZ632" s="163"/>
      <c r="BA632" s="163"/>
      <c r="BB632" s="163"/>
      <c r="BC632" s="251"/>
    </row>
    <row r="633" spans="1:55" ht="22.5" customHeight="1">
      <c r="A633" s="315"/>
      <c r="B633" s="310"/>
      <c r="C633" s="310"/>
      <c r="D633" s="250" t="s">
        <v>268</v>
      </c>
      <c r="E633" s="163">
        <f>H633+K633+N633+Q633+T633+W633+Z633+AE633+AJ633+AO633+AT633+AY633</f>
        <v>2634.4929999999999</v>
      </c>
      <c r="F633" s="163">
        <f t="shared" si="460"/>
        <v>2634.4929999999999</v>
      </c>
      <c r="G633" s="163">
        <f t="shared" ref="G633" si="463">F633*100/E633</f>
        <v>100</v>
      </c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  <c r="AA633" s="163"/>
      <c r="AB633" s="163"/>
      <c r="AC633" s="163"/>
      <c r="AD633" s="163"/>
      <c r="AE633" s="163"/>
      <c r="AF633" s="163"/>
      <c r="AG633" s="163"/>
      <c r="AH633" s="163"/>
      <c r="AI633" s="163"/>
      <c r="AJ633" s="163"/>
      <c r="AK633" s="163"/>
      <c r="AL633" s="163"/>
      <c r="AM633" s="163"/>
      <c r="AN633" s="163"/>
      <c r="AO633" s="163"/>
      <c r="AP633" s="163"/>
      <c r="AQ633" s="163"/>
      <c r="AR633" s="163"/>
      <c r="AS633" s="163"/>
      <c r="AT633" s="163">
        <v>2634.4929999999999</v>
      </c>
      <c r="AU633" s="163">
        <v>2634.4929999999999</v>
      </c>
      <c r="AV633" s="163"/>
      <c r="AW633" s="163"/>
      <c r="AX633" s="163"/>
      <c r="AY633" s="163"/>
      <c r="AZ633" s="163"/>
      <c r="BA633" s="163"/>
      <c r="BB633" s="163"/>
      <c r="BC633" s="251"/>
    </row>
    <row r="634" spans="1:55" ht="82.5" customHeight="1">
      <c r="A634" s="315"/>
      <c r="B634" s="310"/>
      <c r="C634" s="310"/>
      <c r="D634" s="250" t="s">
        <v>274</v>
      </c>
      <c r="E634" s="163">
        <f t="shared" ref="E634:E639" si="464">H634+K634+N634+Q634+T634+W634+Z634+AE634+AJ634+AO634+AT634+AY634</f>
        <v>0</v>
      </c>
      <c r="F634" s="163">
        <f t="shared" si="460"/>
        <v>0</v>
      </c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3"/>
      <c r="AA634" s="163"/>
      <c r="AB634" s="163"/>
      <c r="AC634" s="163"/>
      <c r="AD634" s="163"/>
      <c r="AE634" s="163"/>
      <c r="AF634" s="163"/>
      <c r="AG634" s="163"/>
      <c r="AH634" s="163"/>
      <c r="AI634" s="163"/>
      <c r="AJ634" s="163"/>
      <c r="AK634" s="163"/>
      <c r="AL634" s="163"/>
      <c r="AM634" s="163"/>
      <c r="AN634" s="163"/>
      <c r="AO634" s="163"/>
      <c r="AP634" s="163"/>
      <c r="AQ634" s="163"/>
      <c r="AR634" s="163"/>
      <c r="AS634" s="163"/>
      <c r="AT634" s="163"/>
      <c r="AU634" s="163"/>
      <c r="AV634" s="163"/>
      <c r="AW634" s="163"/>
      <c r="AX634" s="163"/>
      <c r="AY634" s="163"/>
      <c r="AZ634" s="163"/>
      <c r="BA634" s="163"/>
      <c r="BB634" s="163"/>
      <c r="BC634" s="251"/>
    </row>
    <row r="635" spans="1:55" ht="22.5" customHeight="1">
      <c r="A635" s="315"/>
      <c r="B635" s="310"/>
      <c r="C635" s="310"/>
      <c r="D635" s="250" t="s">
        <v>269</v>
      </c>
      <c r="E635" s="163">
        <f t="shared" si="464"/>
        <v>0</v>
      </c>
      <c r="F635" s="163">
        <f t="shared" si="460"/>
        <v>0</v>
      </c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  <c r="AA635" s="163"/>
      <c r="AB635" s="163"/>
      <c r="AC635" s="163"/>
      <c r="AD635" s="163"/>
      <c r="AE635" s="163"/>
      <c r="AF635" s="163"/>
      <c r="AG635" s="163"/>
      <c r="AH635" s="163"/>
      <c r="AI635" s="163"/>
      <c r="AJ635" s="163"/>
      <c r="AK635" s="163"/>
      <c r="AL635" s="163"/>
      <c r="AM635" s="163"/>
      <c r="AN635" s="163"/>
      <c r="AO635" s="163"/>
      <c r="AP635" s="163"/>
      <c r="AQ635" s="163"/>
      <c r="AR635" s="163"/>
      <c r="AS635" s="163"/>
      <c r="AT635" s="163"/>
      <c r="AU635" s="163"/>
      <c r="AV635" s="163"/>
      <c r="AW635" s="163"/>
      <c r="AX635" s="163"/>
      <c r="AY635" s="163"/>
      <c r="AZ635" s="163"/>
      <c r="BA635" s="163"/>
      <c r="BB635" s="163"/>
      <c r="BC635" s="251"/>
    </row>
    <row r="636" spans="1:55" ht="31.2">
      <c r="A636" s="316"/>
      <c r="B636" s="310"/>
      <c r="C636" s="310"/>
      <c r="D636" s="251" t="s">
        <v>43</v>
      </c>
      <c r="E636" s="163">
        <f t="shared" si="464"/>
        <v>0</v>
      </c>
      <c r="F636" s="163">
        <f t="shared" si="460"/>
        <v>0</v>
      </c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  <c r="AH636" s="163"/>
      <c r="AI636" s="163"/>
      <c r="AJ636" s="163"/>
      <c r="AK636" s="163"/>
      <c r="AL636" s="163"/>
      <c r="AM636" s="163"/>
      <c r="AN636" s="163"/>
      <c r="AO636" s="163"/>
      <c r="AP636" s="163"/>
      <c r="AQ636" s="163"/>
      <c r="AR636" s="163"/>
      <c r="AS636" s="163"/>
      <c r="AT636" s="163"/>
      <c r="AU636" s="163"/>
      <c r="AV636" s="163"/>
      <c r="AW636" s="163"/>
      <c r="AX636" s="163"/>
      <c r="AY636" s="163"/>
      <c r="AZ636" s="163"/>
      <c r="BA636" s="163"/>
      <c r="BB636" s="163"/>
      <c r="BC636" s="251"/>
    </row>
    <row r="637" spans="1:55" ht="22.5" customHeight="1">
      <c r="A637" s="314" t="s">
        <v>702</v>
      </c>
      <c r="B637" s="310" t="s">
        <v>707</v>
      </c>
      <c r="C637" s="310" t="s">
        <v>293</v>
      </c>
      <c r="D637" s="150" t="s">
        <v>41</v>
      </c>
      <c r="E637" s="163">
        <f t="shared" si="464"/>
        <v>651.58299999999997</v>
      </c>
      <c r="F637" s="163">
        <f t="shared" ref="F637:F643" si="465">I637+L637+O637+R637+U637+X637+AA637+AF637+AK637+AP637+AU637+AZ637</f>
        <v>651.58299999999997</v>
      </c>
      <c r="G637" s="163">
        <f t="shared" ref="G637" si="466">F637*100/E637</f>
        <v>100</v>
      </c>
      <c r="H637" s="163">
        <f>H638+H639+H640+H642+H643</f>
        <v>0</v>
      </c>
      <c r="I637" s="163">
        <f t="shared" ref="I637:BA637" si="467">I638+I639+I640+I642+I643</f>
        <v>0</v>
      </c>
      <c r="J637" s="163">
        <f t="shared" si="467"/>
        <v>0</v>
      </c>
      <c r="K637" s="163">
        <f t="shared" si="467"/>
        <v>0</v>
      </c>
      <c r="L637" s="163">
        <f t="shared" si="467"/>
        <v>0</v>
      </c>
      <c r="M637" s="163">
        <f t="shared" si="467"/>
        <v>0</v>
      </c>
      <c r="N637" s="163">
        <f t="shared" si="467"/>
        <v>0</v>
      </c>
      <c r="O637" s="163">
        <f t="shared" si="467"/>
        <v>0</v>
      </c>
      <c r="P637" s="163">
        <f t="shared" si="467"/>
        <v>0</v>
      </c>
      <c r="Q637" s="163">
        <f t="shared" si="467"/>
        <v>0</v>
      </c>
      <c r="R637" s="163">
        <f t="shared" si="467"/>
        <v>0</v>
      </c>
      <c r="S637" s="163">
        <f t="shared" si="467"/>
        <v>0</v>
      </c>
      <c r="T637" s="163">
        <f t="shared" si="467"/>
        <v>0</v>
      </c>
      <c r="U637" s="163">
        <f t="shared" si="467"/>
        <v>0</v>
      </c>
      <c r="V637" s="163">
        <f t="shared" si="467"/>
        <v>0</v>
      </c>
      <c r="W637" s="163">
        <f t="shared" si="467"/>
        <v>0</v>
      </c>
      <c r="X637" s="163">
        <f t="shared" si="467"/>
        <v>0</v>
      </c>
      <c r="Y637" s="163">
        <f t="shared" si="467"/>
        <v>0</v>
      </c>
      <c r="Z637" s="163">
        <f t="shared" si="467"/>
        <v>0</v>
      </c>
      <c r="AA637" s="163">
        <f t="shared" si="467"/>
        <v>0</v>
      </c>
      <c r="AB637" s="163">
        <f t="shared" si="467"/>
        <v>0</v>
      </c>
      <c r="AC637" s="163">
        <f t="shared" si="467"/>
        <v>0</v>
      </c>
      <c r="AD637" s="163">
        <f t="shared" si="467"/>
        <v>0</v>
      </c>
      <c r="AE637" s="163">
        <f t="shared" si="467"/>
        <v>0</v>
      </c>
      <c r="AF637" s="163">
        <f t="shared" si="467"/>
        <v>0</v>
      </c>
      <c r="AG637" s="163">
        <f t="shared" si="467"/>
        <v>0</v>
      </c>
      <c r="AH637" s="163">
        <f t="shared" si="467"/>
        <v>0</v>
      </c>
      <c r="AI637" s="163">
        <f t="shared" si="467"/>
        <v>0</v>
      </c>
      <c r="AJ637" s="163">
        <f t="shared" si="467"/>
        <v>0</v>
      </c>
      <c r="AK637" s="163">
        <f t="shared" si="467"/>
        <v>0</v>
      </c>
      <c r="AL637" s="163">
        <f t="shared" si="467"/>
        <v>0</v>
      </c>
      <c r="AM637" s="163">
        <f t="shared" si="467"/>
        <v>0</v>
      </c>
      <c r="AN637" s="163">
        <f t="shared" si="467"/>
        <v>0</v>
      </c>
      <c r="AO637" s="163">
        <f t="shared" si="467"/>
        <v>0</v>
      </c>
      <c r="AP637" s="163">
        <f t="shared" si="467"/>
        <v>0</v>
      </c>
      <c r="AQ637" s="163">
        <f t="shared" si="467"/>
        <v>0</v>
      </c>
      <c r="AR637" s="163">
        <f t="shared" si="467"/>
        <v>0</v>
      </c>
      <c r="AS637" s="163">
        <f t="shared" si="467"/>
        <v>0</v>
      </c>
      <c r="AT637" s="163">
        <f t="shared" si="467"/>
        <v>651.58299999999997</v>
      </c>
      <c r="AU637" s="163">
        <f t="shared" si="467"/>
        <v>651.58299999999997</v>
      </c>
      <c r="AV637" s="163">
        <f t="shared" si="467"/>
        <v>0</v>
      </c>
      <c r="AW637" s="163">
        <f t="shared" si="467"/>
        <v>0</v>
      </c>
      <c r="AX637" s="163">
        <f t="shared" si="467"/>
        <v>0</v>
      </c>
      <c r="AY637" s="163">
        <f t="shared" si="467"/>
        <v>0</v>
      </c>
      <c r="AZ637" s="163">
        <f t="shared" si="467"/>
        <v>0</v>
      </c>
      <c r="BA637" s="163">
        <f t="shared" si="467"/>
        <v>0</v>
      </c>
      <c r="BB637" s="163"/>
      <c r="BC637" s="257"/>
    </row>
    <row r="638" spans="1:55" ht="32.25" customHeight="1">
      <c r="A638" s="315"/>
      <c r="B638" s="310"/>
      <c r="C638" s="310"/>
      <c r="D638" s="148" t="s">
        <v>37</v>
      </c>
      <c r="E638" s="163">
        <f t="shared" si="464"/>
        <v>0</v>
      </c>
      <c r="F638" s="163">
        <f t="shared" si="465"/>
        <v>0</v>
      </c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257"/>
    </row>
    <row r="639" spans="1:55" ht="50.25" customHeight="1">
      <c r="A639" s="315"/>
      <c r="B639" s="310"/>
      <c r="C639" s="310"/>
      <c r="D639" s="172" t="s">
        <v>2</v>
      </c>
      <c r="E639" s="163">
        <f t="shared" si="464"/>
        <v>0</v>
      </c>
      <c r="F639" s="163">
        <f t="shared" si="465"/>
        <v>0</v>
      </c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257"/>
    </row>
    <row r="640" spans="1:55" ht="22.5" customHeight="1">
      <c r="A640" s="315"/>
      <c r="B640" s="310"/>
      <c r="C640" s="310"/>
      <c r="D640" s="256" t="s">
        <v>268</v>
      </c>
      <c r="E640" s="163">
        <f>H640+K640+N640+Q640+T640+W640+Z640+AE640+AJ640+AO640+AT640+AY640</f>
        <v>651.58299999999997</v>
      </c>
      <c r="F640" s="163">
        <f t="shared" si="465"/>
        <v>651.58299999999997</v>
      </c>
      <c r="G640" s="163">
        <f t="shared" ref="G640" si="468">F640*100/E640</f>
        <v>100</v>
      </c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  <c r="AH640" s="163"/>
      <c r="AI640" s="163"/>
      <c r="AJ640" s="163"/>
      <c r="AK640" s="163"/>
      <c r="AL640" s="163"/>
      <c r="AM640" s="163"/>
      <c r="AN640" s="163"/>
      <c r="AO640" s="163"/>
      <c r="AP640" s="163"/>
      <c r="AQ640" s="163"/>
      <c r="AR640" s="163"/>
      <c r="AS640" s="163"/>
      <c r="AT640" s="163">
        <v>651.58299999999997</v>
      </c>
      <c r="AU640" s="163">
        <v>651.58299999999997</v>
      </c>
      <c r="AV640" s="163"/>
      <c r="AW640" s="163"/>
      <c r="AX640" s="163"/>
      <c r="AY640" s="163"/>
      <c r="AZ640" s="163"/>
      <c r="BA640" s="163"/>
      <c r="BB640" s="163"/>
      <c r="BC640" s="257"/>
    </row>
    <row r="641" spans="1:55" ht="82.5" customHeight="1">
      <c r="A641" s="315"/>
      <c r="B641" s="310"/>
      <c r="C641" s="310"/>
      <c r="D641" s="256" t="s">
        <v>274</v>
      </c>
      <c r="E641" s="163">
        <f t="shared" ref="E641:E646" si="469">H641+K641+N641+Q641+T641+W641+Z641+AE641+AJ641+AO641+AT641+AY641</f>
        <v>0</v>
      </c>
      <c r="F641" s="163">
        <f t="shared" si="465"/>
        <v>0</v>
      </c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3"/>
      <c r="AA641" s="163"/>
      <c r="AB641" s="163"/>
      <c r="AC641" s="163"/>
      <c r="AD641" s="163"/>
      <c r="AE641" s="163"/>
      <c r="AF641" s="163"/>
      <c r="AG641" s="163"/>
      <c r="AH641" s="163"/>
      <c r="AI641" s="163"/>
      <c r="AJ641" s="163"/>
      <c r="AK641" s="163"/>
      <c r="AL641" s="163"/>
      <c r="AM641" s="163"/>
      <c r="AN641" s="163"/>
      <c r="AO641" s="163"/>
      <c r="AP641" s="163"/>
      <c r="AQ641" s="163"/>
      <c r="AR641" s="163"/>
      <c r="AS641" s="163"/>
      <c r="AT641" s="163"/>
      <c r="AU641" s="163"/>
      <c r="AV641" s="163"/>
      <c r="AW641" s="163"/>
      <c r="AX641" s="163"/>
      <c r="AY641" s="163"/>
      <c r="AZ641" s="163"/>
      <c r="BA641" s="163"/>
      <c r="BB641" s="163"/>
      <c r="BC641" s="257"/>
    </row>
    <row r="642" spans="1:55" ht="22.5" customHeight="1">
      <c r="A642" s="315"/>
      <c r="B642" s="310"/>
      <c r="C642" s="310"/>
      <c r="D642" s="256" t="s">
        <v>269</v>
      </c>
      <c r="E642" s="163">
        <f t="shared" si="469"/>
        <v>0</v>
      </c>
      <c r="F642" s="163">
        <f t="shared" si="465"/>
        <v>0</v>
      </c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  <c r="AA642" s="163"/>
      <c r="AB642" s="163"/>
      <c r="AC642" s="163"/>
      <c r="AD642" s="163"/>
      <c r="AE642" s="163"/>
      <c r="AF642" s="163"/>
      <c r="AG642" s="163"/>
      <c r="AH642" s="163"/>
      <c r="AI642" s="163"/>
      <c r="AJ642" s="163"/>
      <c r="AK642" s="163"/>
      <c r="AL642" s="163"/>
      <c r="AM642" s="163"/>
      <c r="AN642" s="163"/>
      <c r="AO642" s="163"/>
      <c r="AP642" s="163"/>
      <c r="AQ642" s="163"/>
      <c r="AR642" s="163"/>
      <c r="AS642" s="163"/>
      <c r="AT642" s="163"/>
      <c r="AU642" s="163"/>
      <c r="AV642" s="163"/>
      <c r="AW642" s="163"/>
      <c r="AX642" s="163"/>
      <c r="AY642" s="163"/>
      <c r="AZ642" s="163"/>
      <c r="BA642" s="163"/>
      <c r="BB642" s="163"/>
      <c r="BC642" s="257"/>
    </row>
    <row r="643" spans="1:55" ht="31.2">
      <c r="A643" s="316"/>
      <c r="B643" s="310"/>
      <c r="C643" s="310"/>
      <c r="D643" s="257" t="s">
        <v>43</v>
      </c>
      <c r="E643" s="163">
        <f t="shared" si="469"/>
        <v>0</v>
      </c>
      <c r="F643" s="163">
        <f t="shared" si="465"/>
        <v>0</v>
      </c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  <c r="AA643" s="163"/>
      <c r="AB643" s="163"/>
      <c r="AC643" s="163"/>
      <c r="AD643" s="163"/>
      <c r="AE643" s="163"/>
      <c r="AF643" s="163"/>
      <c r="AG643" s="163"/>
      <c r="AH643" s="163"/>
      <c r="AI643" s="163"/>
      <c r="AJ643" s="163"/>
      <c r="AK643" s="163"/>
      <c r="AL643" s="163"/>
      <c r="AM643" s="163"/>
      <c r="AN643" s="163"/>
      <c r="AO643" s="163"/>
      <c r="AP643" s="163"/>
      <c r="AQ643" s="163"/>
      <c r="AR643" s="163"/>
      <c r="AS643" s="163"/>
      <c r="AT643" s="163"/>
      <c r="AU643" s="163"/>
      <c r="AV643" s="163"/>
      <c r="AW643" s="163"/>
      <c r="AX643" s="163"/>
      <c r="AY643" s="163"/>
      <c r="AZ643" s="163"/>
      <c r="BA643" s="163"/>
      <c r="BB643" s="163"/>
      <c r="BC643" s="257"/>
    </row>
    <row r="644" spans="1:55" ht="22.5" customHeight="1">
      <c r="A644" s="314" t="s">
        <v>703</v>
      </c>
      <c r="B644" s="310" t="s">
        <v>708</v>
      </c>
      <c r="C644" s="310" t="s">
        <v>293</v>
      </c>
      <c r="D644" s="150" t="s">
        <v>41</v>
      </c>
      <c r="E644" s="163">
        <f t="shared" si="469"/>
        <v>72.715999999999994</v>
      </c>
      <c r="F644" s="163">
        <f t="shared" ref="F644:F650" si="470">I644+L644+O644+R644+U644+X644+AA644+AF644+AK644+AP644+AU644+AZ644</f>
        <v>72.715999999999994</v>
      </c>
      <c r="G644" s="163">
        <f t="shared" ref="G644" si="471">F644*100/E644</f>
        <v>100</v>
      </c>
      <c r="H644" s="163">
        <f>H645+H646+H647+H649+H650</f>
        <v>0</v>
      </c>
      <c r="I644" s="163">
        <f t="shared" ref="I644:BA644" si="472">I645+I646+I647+I649+I650</f>
        <v>0</v>
      </c>
      <c r="J644" s="163">
        <f t="shared" si="472"/>
        <v>0</v>
      </c>
      <c r="K644" s="163">
        <f t="shared" si="472"/>
        <v>0</v>
      </c>
      <c r="L644" s="163">
        <f t="shared" si="472"/>
        <v>0</v>
      </c>
      <c r="M644" s="163">
        <f t="shared" si="472"/>
        <v>0</v>
      </c>
      <c r="N644" s="163">
        <f t="shared" si="472"/>
        <v>0</v>
      </c>
      <c r="O644" s="163">
        <f t="shared" si="472"/>
        <v>0</v>
      </c>
      <c r="P644" s="163">
        <f t="shared" si="472"/>
        <v>0</v>
      </c>
      <c r="Q644" s="163">
        <f t="shared" si="472"/>
        <v>0</v>
      </c>
      <c r="R644" s="163">
        <f t="shared" si="472"/>
        <v>0</v>
      </c>
      <c r="S644" s="163">
        <f t="shared" si="472"/>
        <v>0</v>
      </c>
      <c r="T644" s="163">
        <f t="shared" si="472"/>
        <v>0</v>
      </c>
      <c r="U644" s="163">
        <f t="shared" si="472"/>
        <v>0</v>
      </c>
      <c r="V644" s="163">
        <f t="shared" si="472"/>
        <v>0</v>
      </c>
      <c r="W644" s="163">
        <f t="shared" si="472"/>
        <v>0</v>
      </c>
      <c r="X644" s="163">
        <f t="shared" si="472"/>
        <v>0</v>
      </c>
      <c r="Y644" s="163">
        <f t="shared" si="472"/>
        <v>0</v>
      </c>
      <c r="Z644" s="163">
        <f t="shared" si="472"/>
        <v>0</v>
      </c>
      <c r="AA644" s="163">
        <f t="shared" si="472"/>
        <v>0</v>
      </c>
      <c r="AB644" s="163">
        <f t="shared" si="472"/>
        <v>0</v>
      </c>
      <c r="AC644" s="163">
        <f t="shared" si="472"/>
        <v>0</v>
      </c>
      <c r="AD644" s="163">
        <f t="shared" si="472"/>
        <v>0</v>
      </c>
      <c r="AE644" s="163">
        <f t="shared" si="472"/>
        <v>0</v>
      </c>
      <c r="AF644" s="163">
        <f t="shared" si="472"/>
        <v>0</v>
      </c>
      <c r="AG644" s="163">
        <f t="shared" si="472"/>
        <v>0</v>
      </c>
      <c r="AH644" s="163">
        <f t="shared" si="472"/>
        <v>0</v>
      </c>
      <c r="AI644" s="163">
        <f t="shared" si="472"/>
        <v>0</v>
      </c>
      <c r="AJ644" s="163">
        <f t="shared" si="472"/>
        <v>0</v>
      </c>
      <c r="AK644" s="163">
        <f t="shared" si="472"/>
        <v>0</v>
      </c>
      <c r="AL644" s="163">
        <f t="shared" si="472"/>
        <v>0</v>
      </c>
      <c r="AM644" s="163">
        <f t="shared" si="472"/>
        <v>0</v>
      </c>
      <c r="AN644" s="163">
        <f t="shared" si="472"/>
        <v>0</v>
      </c>
      <c r="AO644" s="163">
        <f t="shared" si="472"/>
        <v>72.715999999999994</v>
      </c>
      <c r="AP644" s="163">
        <f t="shared" si="472"/>
        <v>72.715999999999994</v>
      </c>
      <c r="AQ644" s="163">
        <f t="shared" si="472"/>
        <v>0</v>
      </c>
      <c r="AR644" s="163">
        <f t="shared" si="472"/>
        <v>0</v>
      </c>
      <c r="AS644" s="163">
        <f t="shared" si="472"/>
        <v>0</v>
      </c>
      <c r="AT644" s="163">
        <f t="shared" si="472"/>
        <v>0</v>
      </c>
      <c r="AU644" s="163">
        <f t="shared" si="472"/>
        <v>0</v>
      </c>
      <c r="AV644" s="163">
        <f t="shared" si="472"/>
        <v>0</v>
      </c>
      <c r="AW644" s="163">
        <f t="shared" si="472"/>
        <v>0</v>
      </c>
      <c r="AX644" s="163">
        <f t="shared" si="472"/>
        <v>0</v>
      </c>
      <c r="AY644" s="163">
        <f t="shared" si="472"/>
        <v>0</v>
      </c>
      <c r="AZ644" s="163">
        <f t="shared" si="472"/>
        <v>0</v>
      </c>
      <c r="BA644" s="163">
        <f t="shared" si="472"/>
        <v>0</v>
      </c>
      <c r="BB644" s="163"/>
      <c r="BC644" s="257"/>
    </row>
    <row r="645" spans="1:55" ht="32.25" customHeight="1">
      <c r="A645" s="315"/>
      <c r="B645" s="310"/>
      <c r="C645" s="310"/>
      <c r="D645" s="148" t="s">
        <v>37</v>
      </c>
      <c r="E645" s="163">
        <f t="shared" si="469"/>
        <v>0</v>
      </c>
      <c r="F645" s="163">
        <f t="shared" si="470"/>
        <v>0</v>
      </c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3"/>
      <c r="AA645" s="163"/>
      <c r="AB645" s="163"/>
      <c r="AC645" s="163"/>
      <c r="AD645" s="163"/>
      <c r="AE645" s="163"/>
      <c r="AF645" s="163"/>
      <c r="AG645" s="163"/>
      <c r="AH645" s="163"/>
      <c r="AI645" s="163"/>
      <c r="AJ645" s="163"/>
      <c r="AK645" s="163"/>
      <c r="AL645" s="163"/>
      <c r="AM645" s="163"/>
      <c r="AN645" s="163"/>
      <c r="AO645" s="163"/>
      <c r="AP645" s="163"/>
      <c r="AQ645" s="163"/>
      <c r="AR645" s="163"/>
      <c r="AS645" s="163"/>
      <c r="AT645" s="163"/>
      <c r="AU645" s="163"/>
      <c r="AV645" s="163"/>
      <c r="AW645" s="163"/>
      <c r="AX645" s="163"/>
      <c r="AY645" s="163"/>
      <c r="AZ645" s="163"/>
      <c r="BA645" s="163"/>
      <c r="BB645" s="163"/>
      <c r="BC645" s="257"/>
    </row>
    <row r="646" spans="1:55" ht="50.25" customHeight="1">
      <c r="A646" s="315"/>
      <c r="B646" s="310"/>
      <c r="C646" s="310"/>
      <c r="D646" s="172" t="s">
        <v>2</v>
      </c>
      <c r="E646" s="163">
        <f t="shared" si="469"/>
        <v>0</v>
      </c>
      <c r="F646" s="163">
        <f t="shared" si="470"/>
        <v>0</v>
      </c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  <c r="AA646" s="163"/>
      <c r="AB646" s="163"/>
      <c r="AC646" s="163"/>
      <c r="AD646" s="163"/>
      <c r="AE646" s="163"/>
      <c r="AF646" s="163"/>
      <c r="AG646" s="163"/>
      <c r="AH646" s="163"/>
      <c r="AI646" s="163"/>
      <c r="AJ646" s="163"/>
      <c r="AK646" s="163"/>
      <c r="AL646" s="163"/>
      <c r="AM646" s="163"/>
      <c r="AN646" s="163"/>
      <c r="AO646" s="163"/>
      <c r="AP646" s="163"/>
      <c r="AQ646" s="163"/>
      <c r="AR646" s="163"/>
      <c r="AS646" s="163"/>
      <c r="AT646" s="163"/>
      <c r="AU646" s="163"/>
      <c r="AV646" s="163"/>
      <c r="AW646" s="163"/>
      <c r="AX646" s="163"/>
      <c r="AY646" s="163"/>
      <c r="AZ646" s="163"/>
      <c r="BA646" s="163"/>
      <c r="BB646" s="163"/>
      <c r="BC646" s="257"/>
    </row>
    <row r="647" spans="1:55" ht="22.5" customHeight="1">
      <c r="A647" s="315"/>
      <c r="B647" s="310"/>
      <c r="C647" s="310"/>
      <c r="D647" s="256" t="s">
        <v>268</v>
      </c>
      <c r="E647" s="163">
        <f>H647+K647+N647+Q647+T647+W647+Z647+AE647+AJ647+AO647+AT647+AY647</f>
        <v>72.715999999999994</v>
      </c>
      <c r="F647" s="163">
        <f t="shared" si="470"/>
        <v>72.715999999999994</v>
      </c>
      <c r="G647" s="163">
        <f t="shared" ref="G647" si="473">F647*100/E647</f>
        <v>100</v>
      </c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  <c r="AH647" s="163"/>
      <c r="AI647" s="163"/>
      <c r="AJ647" s="163"/>
      <c r="AK647" s="163"/>
      <c r="AL647" s="163"/>
      <c r="AM647" s="163"/>
      <c r="AN647" s="163"/>
      <c r="AO647" s="163">
        <v>72.715999999999994</v>
      </c>
      <c r="AP647" s="163">
        <v>72.715999999999994</v>
      </c>
      <c r="AQ647" s="163"/>
      <c r="AR647" s="163"/>
      <c r="AS647" s="163"/>
      <c r="AT647" s="163"/>
      <c r="AU647" s="163"/>
      <c r="AV647" s="163"/>
      <c r="AW647" s="163"/>
      <c r="AX647" s="163"/>
      <c r="AY647" s="163"/>
      <c r="AZ647" s="163"/>
      <c r="BA647" s="163"/>
      <c r="BB647" s="163"/>
      <c r="BC647" s="257"/>
    </row>
    <row r="648" spans="1:55" ht="82.5" customHeight="1">
      <c r="A648" s="315"/>
      <c r="B648" s="310"/>
      <c r="C648" s="310"/>
      <c r="D648" s="256" t="s">
        <v>274</v>
      </c>
      <c r="E648" s="163">
        <f t="shared" ref="E648:E653" si="474">H648+K648+N648+Q648+T648+W648+Z648+AE648+AJ648+AO648+AT648+AY648</f>
        <v>0</v>
      </c>
      <c r="F648" s="163">
        <f t="shared" si="470"/>
        <v>0</v>
      </c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3"/>
      <c r="AA648" s="163"/>
      <c r="AB648" s="163"/>
      <c r="AC648" s="163"/>
      <c r="AD648" s="163"/>
      <c r="AE648" s="163"/>
      <c r="AF648" s="163"/>
      <c r="AG648" s="163"/>
      <c r="AH648" s="163"/>
      <c r="AI648" s="163"/>
      <c r="AJ648" s="163"/>
      <c r="AK648" s="163"/>
      <c r="AL648" s="163"/>
      <c r="AM648" s="163"/>
      <c r="AN648" s="163"/>
      <c r="AO648" s="163"/>
      <c r="AP648" s="163"/>
      <c r="AQ648" s="163"/>
      <c r="AR648" s="163"/>
      <c r="AS648" s="163"/>
      <c r="AT648" s="163"/>
      <c r="AU648" s="163"/>
      <c r="AV648" s="163"/>
      <c r="AW648" s="163"/>
      <c r="AX648" s="163"/>
      <c r="AY648" s="163"/>
      <c r="AZ648" s="163"/>
      <c r="BA648" s="163"/>
      <c r="BB648" s="163"/>
      <c r="BC648" s="257"/>
    </row>
    <row r="649" spans="1:55" ht="22.5" customHeight="1">
      <c r="A649" s="315"/>
      <c r="B649" s="310"/>
      <c r="C649" s="310"/>
      <c r="D649" s="256" t="s">
        <v>269</v>
      </c>
      <c r="E649" s="163">
        <f t="shared" si="474"/>
        <v>0</v>
      </c>
      <c r="F649" s="163">
        <f t="shared" si="470"/>
        <v>0</v>
      </c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  <c r="AA649" s="163"/>
      <c r="AB649" s="163"/>
      <c r="AC649" s="163"/>
      <c r="AD649" s="163"/>
      <c r="AE649" s="163"/>
      <c r="AF649" s="163"/>
      <c r="AG649" s="163"/>
      <c r="AH649" s="163"/>
      <c r="AI649" s="163"/>
      <c r="AJ649" s="163"/>
      <c r="AK649" s="163"/>
      <c r="AL649" s="163"/>
      <c r="AM649" s="163"/>
      <c r="AN649" s="163"/>
      <c r="AO649" s="163"/>
      <c r="AP649" s="163"/>
      <c r="AQ649" s="163"/>
      <c r="AR649" s="163"/>
      <c r="AS649" s="163"/>
      <c r="AT649" s="163"/>
      <c r="AU649" s="163"/>
      <c r="AV649" s="163"/>
      <c r="AW649" s="163"/>
      <c r="AX649" s="163"/>
      <c r="AY649" s="163"/>
      <c r="AZ649" s="163"/>
      <c r="BA649" s="163"/>
      <c r="BB649" s="163"/>
      <c r="BC649" s="257"/>
    </row>
    <row r="650" spans="1:55" ht="31.2">
      <c r="A650" s="316"/>
      <c r="B650" s="310"/>
      <c r="C650" s="310"/>
      <c r="D650" s="257" t="s">
        <v>43</v>
      </c>
      <c r="E650" s="163">
        <f t="shared" si="474"/>
        <v>0</v>
      </c>
      <c r="F650" s="163">
        <f t="shared" si="470"/>
        <v>0</v>
      </c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  <c r="AA650" s="163"/>
      <c r="AB650" s="163"/>
      <c r="AC650" s="163"/>
      <c r="AD650" s="163"/>
      <c r="AE650" s="163"/>
      <c r="AF650" s="163"/>
      <c r="AG650" s="163"/>
      <c r="AH650" s="163"/>
      <c r="AI650" s="163"/>
      <c r="AJ650" s="163"/>
      <c r="AK650" s="163"/>
      <c r="AL650" s="163"/>
      <c r="AM650" s="163"/>
      <c r="AN650" s="163"/>
      <c r="AO650" s="163"/>
      <c r="AP650" s="163"/>
      <c r="AQ650" s="163"/>
      <c r="AR650" s="163"/>
      <c r="AS650" s="163"/>
      <c r="AT650" s="163"/>
      <c r="AU650" s="163"/>
      <c r="AV650" s="163"/>
      <c r="AW650" s="163"/>
      <c r="AX650" s="163"/>
      <c r="AY650" s="163"/>
      <c r="AZ650" s="163"/>
      <c r="BA650" s="163"/>
      <c r="BB650" s="163"/>
      <c r="BC650" s="257"/>
    </row>
    <row r="651" spans="1:55" ht="22.5" customHeight="1">
      <c r="A651" s="314" t="s">
        <v>704</v>
      </c>
      <c r="B651" s="310" t="s">
        <v>732</v>
      </c>
      <c r="C651" s="310" t="s">
        <v>293</v>
      </c>
      <c r="D651" s="150" t="s">
        <v>41</v>
      </c>
      <c r="E651" s="163">
        <f t="shared" si="474"/>
        <v>1798</v>
      </c>
      <c r="F651" s="163">
        <f t="shared" ref="F651:F664" si="475">I651+L651+O651+R651+U651+X651+AA651+AF651+AK651+AP651+AU651+AZ651</f>
        <v>0</v>
      </c>
      <c r="G651" s="163">
        <f t="shared" ref="G651" si="476">F651*100/E651</f>
        <v>0</v>
      </c>
      <c r="H651" s="163">
        <f>H652+H653+H654+H656+H657</f>
        <v>0</v>
      </c>
      <c r="I651" s="163">
        <f t="shared" ref="I651:BA651" si="477">I652+I653+I654+I656+I657</f>
        <v>0</v>
      </c>
      <c r="J651" s="163">
        <f t="shared" si="477"/>
        <v>0</v>
      </c>
      <c r="K651" s="163">
        <f t="shared" si="477"/>
        <v>0</v>
      </c>
      <c r="L651" s="163">
        <f t="shared" si="477"/>
        <v>0</v>
      </c>
      <c r="M651" s="163">
        <f t="shared" si="477"/>
        <v>0</v>
      </c>
      <c r="N651" s="163">
        <f t="shared" si="477"/>
        <v>0</v>
      </c>
      <c r="O651" s="163">
        <f t="shared" si="477"/>
        <v>0</v>
      </c>
      <c r="P651" s="163">
        <f t="shared" si="477"/>
        <v>0</v>
      </c>
      <c r="Q651" s="163">
        <f t="shared" si="477"/>
        <v>0</v>
      </c>
      <c r="R651" s="163">
        <f t="shared" si="477"/>
        <v>0</v>
      </c>
      <c r="S651" s="163">
        <f t="shared" si="477"/>
        <v>0</v>
      </c>
      <c r="T651" s="163">
        <f t="shared" si="477"/>
        <v>0</v>
      </c>
      <c r="U651" s="163">
        <f t="shared" si="477"/>
        <v>0</v>
      </c>
      <c r="V651" s="163">
        <f t="shared" si="477"/>
        <v>0</v>
      </c>
      <c r="W651" s="163">
        <f t="shared" si="477"/>
        <v>0</v>
      </c>
      <c r="X651" s="163">
        <f t="shared" si="477"/>
        <v>0</v>
      </c>
      <c r="Y651" s="163">
        <f t="shared" si="477"/>
        <v>0</v>
      </c>
      <c r="Z651" s="163">
        <f t="shared" si="477"/>
        <v>0</v>
      </c>
      <c r="AA651" s="163">
        <f t="shared" si="477"/>
        <v>0</v>
      </c>
      <c r="AB651" s="163">
        <f t="shared" si="477"/>
        <v>0</v>
      </c>
      <c r="AC651" s="163">
        <f t="shared" si="477"/>
        <v>0</v>
      </c>
      <c r="AD651" s="163">
        <f t="shared" si="477"/>
        <v>0</v>
      </c>
      <c r="AE651" s="163">
        <f t="shared" si="477"/>
        <v>0</v>
      </c>
      <c r="AF651" s="163">
        <f t="shared" si="477"/>
        <v>0</v>
      </c>
      <c r="AG651" s="163">
        <f t="shared" si="477"/>
        <v>0</v>
      </c>
      <c r="AH651" s="163">
        <f t="shared" si="477"/>
        <v>0</v>
      </c>
      <c r="AI651" s="163">
        <f t="shared" si="477"/>
        <v>0</v>
      </c>
      <c r="AJ651" s="163">
        <f t="shared" si="477"/>
        <v>0</v>
      </c>
      <c r="AK651" s="163">
        <f t="shared" si="477"/>
        <v>0</v>
      </c>
      <c r="AL651" s="163">
        <f t="shared" si="477"/>
        <v>0</v>
      </c>
      <c r="AM651" s="163">
        <f t="shared" si="477"/>
        <v>0</v>
      </c>
      <c r="AN651" s="163">
        <f t="shared" si="477"/>
        <v>0</v>
      </c>
      <c r="AO651" s="163">
        <f t="shared" si="477"/>
        <v>0</v>
      </c>
      <c r="AP651" s="163">
        <f t="shared" si="477"/>
        <v>0</v>
      </c>
      <c r="AQ651" s="163">
        <f t="shared" si="477"/>
        <v>0</v>
      </c>
      <c r="AR651" s="163">
        <f t="shared" si="477"/>
        <v>0</v>
      </c>
      <c r="AS651" s="163">
        <f t="shared" si="477"/>
        <v>0</v>
      </c>
      <c r="AT651" s="163">
        <f t="shared" si="477"/>
        <v>0</v>
      </c>
      <c r="AU651" s="163">
        <f t="shared" si="477"/>
        <v>0</v>
      </c>
      <c r="AV651" s="163">
        <f t="shared" si="477"/>
        <v>0</v>
      </c>
      <c r="AW651" s="163">
        <f t="shared" si="477"/>
        <v>0</v>
      </c>
      <c r="AX651" s="163">
        <f t="shared" si="477"/>
        <v>0</v>
      </c>
      <c r="AY651" s="163">
        <f t="shared" si="477"/>
        <v>1798</v>
      </c>
      <c r="AZ651" s="163">
        <f t="shared" si="477"/>
        <v>0</v>
      </c>
      <c r="BA651" s="163">
        <f t="shared" si="477"/>
        <v>0</v>
      </c>
      <c r="BB651" s="163"/>
      <c r="BC651" s="257"/>
    </row>
    <row r="652" spans="1:55" ht="32.25" customHeight="1">
      <c r="A652" s="315"/>
      <c r="B652" s="310"/>
      <c r="C652" s="310"/>
      <c r="D652" s="148" t="s">
        <v>37</v>
      </c>
      <c r="E652" s="163">
        <f t="shared" si="474"/>
        <v>0</v>
      </c>
      <c r="F652" s="163">
        <f t="shared" si="475"/>
        <v>0</v>
      </c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3"/>
      <c r="AA652" s="163"/>
      <c r="AB652" s="163"/>
      <c r="AC652" s="163"/>
      <c r="AD652" s="163"/>
      <c r="AE652" s="163"/>
      <c r="AF652" s="163"/>
      <c r="AG652" s="163"/>
      <c r="AH652" s="163"/>
      <c r="AI652" s="163"/>
      <c r="AJ652" s="163"/>
      <c r="AK652" s="163"/>
      <c r="AL652" s="163"/>
      <c r="AM652" s="163"/>
      <c r="AN652" s="163"/>
      <c r="AO652" s="163"/>
      <c r="AP652" s="163"/>
      <c r="AQ652" s="163"/>
      <c r="AR652" s="163"/>
      <c r="AS652" s="163"/>
      <c r="AT652" s="163"/>
      <c r="AU652" s="163"/>
      <c r="AV652" s="163"/>
      <c r="AW652" s="163"/>
      <c r="AX652" s="163"/>
      <c r="AY652" s="163"/>
      <c r="AZ652" s="163"/>
      <c r="BA652" s="163"/>
      <c r="BB652" s="163"/>
      <c r="BC652" s="257"/>
    </row>
    <row r="653" spans="1:55" ht="50.25" customHeight="1">
      <c r="A653" s="315"/>
      <c r="B653" s="310"/>
      <c r="C653" s="310"/>
      <c r="D653" s="172" t="s">
        <v>2</v>
      </c>
      <c r="E653" s="163">
        <f t="shared" si="474"/>
        <v>0</v>
      </c>
      <c r="F653" s="163">
        <f t="shared" si="475"/>
        <v>0</v>
      </c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  <c r="AA653" s="163"/>
      <c r="AB653" s="163"/>
      <c r="AC653" s="163"/>
      <c r="AD653" s="163"/>
      <c r="AE653" s="163"/>
      <c r="AF653" s="163"/>
      <c r="AG653" s="163"/>
      <c r="AH653" s="163"/>
      <c r="AI653" s="163"/>
      <c r="AJ653" s="163"/>
      <c r="AK653" s="163"/>
      <c r="AL653" s="163"/>
      <c r="AM653" s="163"/>
      <c r="AN653" s="163"/>
      <c r="AO653" s="163"/>
      <c r="AP653" s="163"/>
      <c r="AQ653" s="163"/>
      <c r="AR653" s="163"/>
      <c r="AS653" s="163"/>
      <c r="AT653" s="163"/>
      <c r="AU653" s="163"/>
      <c r="AV653" s="163"/>
      <c r="AW653" s="163"/>
      <c r="AX653" s="163"/>
      <c r="AY653" s="163"/>
      <c r="AZ653" s="163"/>
      <c r="BA653" s="163"/>
      <c r="BB653" s="163"/>
      <c r="BC653" s="257"/>
    </row>
    <row r="654" spans="1:55" ht="22.5" customHeight="1">
      <c r="A654" s="315"/>
      <c r="B654" s="310"/>
      <c r="C654" s="310"/>
      <c r="D654" s="256" t="s">
        <v>268</v>
      </c>
      <c r="E654" s="163">
        <f>H654+K654+N654+Q654+T654+W654+Z654+AE654+AJ654+AO654+AT654+AY654</f>
        <v>1798</v>
      </c>
      <c r="F654" s="163">
        <f t="shared" si="475"/>
        <v>0</v>
      </c>
      <c r="G654" s="163">
        <f t="shared" ref="G654" si="478">F654*100/E654</f>
        <v>0</v>
      </c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  <c r="AA654" s="163"/>
      <c r="AB654" s="163"/>
      <c r="AC654" s="163"/>
      <c r="AD654" s="163"/>
      <c r="AE654" s="163"/>
      <c r="AF654" s="163"/>
      <c r="AG654" s="163"/>
      <c r="AH654" s="163"/>
      <c r="AI654" s="163"/>
      <c r="AJ654" s="163"/>
      <c r="AK654" s="163"/>
      <c r="AL654" s="163"/>
      <c r="AM654" s="163"/>
      <c r="AN654" s="163"/>
      <c r="AO654" s="163"/>
      <c r="AP654" s="163"/>
      <c r="AQ654" s="163"/>
      <c r="AR654" s="163"/>
      <c r="AS654" s="163"/>
      <c r="AT654" s="163"/>
      <c r="AU654" s="163"/>
      <c r="AV654" s="163"/>
      <c r="AW654" s="163"/>
      <c r="AX654" s="163"/>
      <c r="AY654" s="163">
        <v>1798</v>
      </c>
      <c r="AZ654" s="163"/>
      <c r="BA654" s="163"/>
      <c r="BB654" s="163"/>
      <c r="BC654" s="257"/>
    </row>
    <row r="655" spans="1:55" ht="82.5" customHeight="1">
      <c r="A655" s="315"/>
      <c r="B655" s="310"/>
      <c r="C655" s="310"/>
      <c r="D655" s="256" t="s">
        <v>274</v>
      </c>
      <c r="E655" s="163">
        <f t="shared" ref="E655:E664" si="479">H655+K655+N655+Q655+T655+W655+Z655+AE655+AJ655+AO655+AT655+AY655</f>
        <v>0</v>
      </c>
      <c r="F655" s="163">
        <f t="shared" si="475"/>
        <v>0</v>
      </c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3"/>
      <c r="AA655" s="163"/>
      <c r="AB655" s="163"/>
      <c r="AC655" s="163"/>
      <c r="AD655" s="163"/>
      <c r="AE655" s="163"/>
      <c r="AF655" s="163"/>
      <c r="AG655" s="163"/>
      <c r="AH655" s="163"/>
      <c r="AI655" s="163"/>
      <c r="AJ655" s="163"/>
      <c r="AK655" s="163"/>
      <c r="AL655" s="163"/>
      <c r="AM655" s="163"/>
      <c r="AN655" s="163"/>
      <c r="AO655" s="163"/>
      <c r="AP655" s="163"/>
      <c r="AQ655" s="163"/>
      <c r="AR655" s="163"/>
      <c r="AS655" s="163"/>
      <c r="AT655" s="163"/>
      <c r="AU655" s="163"/>
      <c r="AV655" s="163"/>
      <c r="AW655" s="163"/>
      <c r="AX655" s="163"/>
      <c r="AY655" s="163"/>
      <c r="AZ655" s="163"/>
      <c r="BA655" s="163"/>
      <c r="BB655" s="163"/>
      <c r="BC655" s="257"/>
    </row>
    <row r="656" spans="1:55" ht="22.5" customHeight="1">
      <c r="A656" s="315"/>
      <c r="B656" s="310"/>
      <c r="C656" s="310"/>
      <c r="D656" s="256" t="s">
        <v>269</v>
      </c>
      <c r="E656" s="163">
        <f t="shared" si="479"/>
        <v>0</v>
      </c>
      <c r="F656" s="163">
        <f t="shared" si="475"/>
        <v>0</v>
      </c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  <c r="AA656" s="163"/>
      <c r="AB656" s="163"/>
      <c r="AC656" s="163"/>
      <c r="AD656" s="163"/>
      <c r="AE656" s="163"/>
      <c r="AF656" s="163"/>
      <c r="AG656" s="163"/>
      <c r="AH656" s="163"/>
      <c r="AI656" s="163"/>
      <c r="AJ656" s="163"/>
      <c r="AK656" s="163"/>
      <c r="AL656" s="163"/>
      <c r="AM656" s="163"/>
      <c r="AN656" s="163"/>
      <c r="AO656" s="163"/>
      <c r="AP656" s="163"/>
      <c r="AQ656" s="163"/>
      <c r="AR656" s="163"/>
      <c r="AS656" s="163"/>
      <c r="AT656" s="163"/>
      <c r="AU656" s="163"/>
      <c r="AV656" s="163"/>
      <c r="AW656" s="163"/>
      <c r="AX656" s="163"/>
      <c r="AY656" s="163"/>
      <c r="AZ656" s="163"/>
      <c r="BA656" s="163"/>
      <c r="BB656" s="163"/>
      <c r="BC656" s="257"/>
    </row>
    <row r="657" spans="1:55" ht="31.2">
      <c r="A657" s="316"/>
      <c r="B657" s="310"/>
      <c r="C657" s="310"/>
      <c r="D657" s="257" t="s">
        <v>43</v>
      </c>
      <c r="E657" s="163">
        <f t="shared" si="479"/>
        <v>0</v>
      </c>
      <c r="F657" s="163">
        <f t="shared" si="475"/>
        <v>0</v>
      </c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  <c r="AA657" s="163"/>
      <c r="AB657" s="163"/>
      <c r="AC657" s="163"/>
      <c r="AD657" s="163"/>
      <c r="AE657" s="163"/>
      <c r="AF657" s="163"/>
      <c r="AG657" s="163"/>
      <c r="AH657" s="163"/>
      <c r="AI657" s="163"/>
      <c r="AJ657" s="163"/>
      <c r="AK657" s="163"/>
      <c r="AL657" s="163"/>
      <c r="AM657" s="163"/>
      <c r="AN657" s="163"/>
      <c r="AO657" s="163"/>
      <c r="AP657" s="163"/>
      <c r="AQ657" s="163"/>
      <c r="AR657" s="163"/>
      <c r="AS657" s="163"/>
      <c r="AT657" s="163"/>
      <c r="AU657" s="163"/>
      <c r="AV657" s="163"/>
      <c r="AW657" s="163"/>
      <c r="AX657" s="163"/>
      <c r="AY657" s="163"/>
      <c r="AZ657" s="163"/>
      <c r="BA657" s="163"/>
      <c r="BB657" s="163"/>
      <c r="BC657" s="257"/>
    </row>
    <row r="658" spans="1:55" ht="31.5" customHeight="1">
      <c r="A658" s="309" t="s">
        <v>700</v>
      </c>
      <c r="B658" s="310" t="s">
        <v>705</v>
      </c>
      <c r="C658" s="310"/>
      <c r="D658" s="150" t="s">
        <v>41</v>
      </c>
      <c r="E658" s="165">
        <f t="shared" si="479"/>
        <v>1070.5</v>
      </c>
      <c r="F658" s="165">
        <f t="shared" si="475"/>
        <v>1070.5</v>
      </c>
      <c r="G658" s="163">
        <f t="shared" ref="G658" si="480">F658*100/E658</f>
        <v>100</v>
      </c>
      <c r="H658" s="163">
        <f>SUM(H659:H661)</f>
        <v>0</v>
      </c>
      <c r="I658" s="163">
        <f t="shared" ref="I658:BA658" si="481">SUM(I659:I661)</f>
        <v>0</v>
      </c>
      <c r="J658" s="163">
        <f t="shared" si="481"/>
        <v>0</v>
      </c>
      <c r="K658" s="163">
        <f t="shared" si="481"/>
        <v>0</v>
      </c>
      <c r="L658" s="163">
        <f t="shared" si="481"/>
        <v>0</v>
      </c>
      <c r="M658" s="163">
        <f t="shared" si="481"/>
        <v>0</v>
      </c>
      <c r="N658" s="163">
        <f t="shared" si="481"/>
        <v>0</v>
      </c>
      <c r="O658" s="163">
        <f t="shared" si="481"/>
        <v>0</v>
      </c>
      <c r="P658" s="163">
        <f t="shared" si="481"/>
        <v>0</v>
      </c>
      <c r="Q658" s="163">
        <f t="shared" si="481"/>
        <v>0</v>
      </c>
      <c r="R658" s="163">
        <f t="shared" si="481"/>
        <v>0</v>
      </c>
      <c r="S658" s="163">
        <f t="shared" si="481"/>
        <v>0</v>
      </c>
      <c r="T658" s="163">
        <f t="shared" si="481"/>
        <v>0</v>
      </c>
      <c r="U658" s="163">
        <f t="shared" si="481"/>
        <v>0</v>
      </c>
      <c r="V658" s="163">
        <f t="shared" si="481"/>
        <v>0</v>
      </c>
      <c r="W658" s="163">
        <f t="shared" si="481"/>
        <v>0</v>
      </c>
      <c r="X658" s="163">
        <f t="shared" si="481"/>
        <v>0</v>
      </c>
      <c r="Y658" s="163">
        <f t="shared" si="481"/>
        <v>0</v>
      </c>
      <c r="Z658" s="163">
        <f t="shared" si="481"/>
        <v>0</v>
      </c>
      <c r="AA658" s="163">
        <f t="shared" si="481"/>
        <v>0</v>
      </c>
      <c r="AB658" s="163">
        <f t="shared" si="481"/>
        <v>0</v>
      </c>
      <c r="AC658" s="163">
        <f t="shared" si="481"/>
        <v>0</v>
      </c>
      <c r="AD658" s="163">
        <f t="shared" si="481"/>
        <v>0</v>
      </c>
      <c r="AE658" s="163">
        <f t="shared" si="481"/>
        <v>0</v>
      </c>
      <c r="AF658" s="163">
        <f t="shared" si="481"/>
        <v>0</v>
      </c>
      <c r="AG658" s="163">
        <f t="shared" si="481"/>
        <v>0</v>
      </c>
      <c r="AH658" s="163">
        <f t="shared" si="481"/>
        <v>0</v>
      </c>
      <c r="AI658" s="163">
        <f t="shared" si="481"/>
        <v>0</v>
      </c>
      <c r="AJ658" s="163">
        <f t="shared" si="481"/>
        <v>0</v>
      </c>
      <c r="AK658" s="163">
        <f t="shared" si="481"/>
        <v>0</v>
      </c>
      <c r="AL658" s="163">
        <f t="shared" si="481"/>
        <v>0</v>
      </c>
      <c r="AM658" s="163">
        <f t="shared" si="481"/>
        <v>0</v>
      </c>
      <c r="AN658" s="163">
        <f t="shared" si="481"/>
        <v>0</v>
      </c>
      <c r="AO658" s="163">
        <f t="shared" si="481"/>
        <v>0</v>
      </c>
      <c r="AP658" s="163">
        <f t="shared" si="481"/>
        <v>0</v>
      </c>
      <c r="AQ658" s="163">
        <f t="shared" si="481"/>
        <v>0</v>
      </c>
      <c r="AR658" s="163">
        <f t="shared" si="481"/>
        <v>0</v>
      </c>
      <c r="AS658" s="163">
        <f t="shared" si="481"/>
        <v>0</v>
      </c>
      <c r="AT658" s="163">
        <f t="shared" si="481"/>
        <v>1070.5</v>
      </c>
      <c r="AU658" s="163">
        <f t="shared" si="481"/>
        <v>1070.5</v>
      </c>
      <c r="AV658" s="163">
        <f t="shared" si="481"/>
        <v>0</v>
      </c>
      <c r="AW658" s="163">
        <f t="shared" si="481"/>
        <v>0</v>
      </c>
      <c r="AX658" s="163">
        <f t="shared" si="481"/>
        <v>0</v>
      </c>
      <c r="AY658" s="163">
        <f t="shared" si="481"/>
        <v>0</v>
      </c>
      <c r="AZ658" s="163">
        <f t="shared" si="481"/>
        <v>0</v>
      </c>
      <c r="BA658" s="163">
        <f t="shared" si="481"/>
        <v>0</v>
      </c>
      <c r="BB658" s="163"/>
      <c r="BC658" s="264"/>
    </row>
    <row r="659" spans="1:55" ht="32.25" customHeight="1">
      <c r="A659" s="309"/>
      <c r="B659" s="310"/>
      <c r="C659" s="310"/>
      <c r="D659" s="148" t="s">
        <v>37</v>
      </c>
      <c r="E659" s="165">
        <f t="shared" si="479"/>
        <v>0</v>
      </c>
      <c r="F659" s="165">
        <f t="shared" si="475"/>
        <v>0</v>
      </c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3"/>
      <c r="AA659" s="163"/>
      <c r="AB659" s="163"/>
      <c r="AC659" s="163"/>
      <c r="AD659" s="163"/>
      <c r="AE659" s="163"/>
      <c r="AF659" s="163"/>
      <c r="AG659" s="163"/>
      <c r="AH659" s="163"/>
      <c r="AI659" s="163"/>
      <c r="AJ659" s="163"/>
      <c r="AK659" s="163"/>
      <c r="AL659" s="163"/>
      <c r="AM659" s="163"/>
      <c r="AN659" s="163"/>
      <c r="AO659" s="163"/>
      <c r="AP659" s="163"/>
      <c r="AQ659" s="163"/>
      <c r="AR659" s="163"/>
      <c r="AS659" s="163"/>
      <c r="AT659" s="163"/>
      <c r="AU659" s="163"/>
      <c r="AV659" s="163"/>
      <c r="AW659" s="163"/>
      <c r="AX659" s="163"/>
      <c r="AY659" s="163"/>
      <c r="AZ659" s="163"/>
      <c r="BA659" s="163"/>
      <c r="BB659" s="163"/>
      <c r="BC659" s="264"/>
    </row>
    <row r="660" spans="1:55" ht="51.75" customHeight="1">
      <c r="A660" s="309"/>
      <c r="B660" s="310"/>
      <c r="C660" s="310"/>
      <c r="D660" s="172" t="s">
        <v>2</v>
      </c>
      <c r="E660" s="165">
        <f t="shared" si="479"/>
        <v>0</v>
      </c>
      <c r="F660" s="165">
        <f t="shared" si="475"/>
        <v>0</v>
      </c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  <c r="AA660" s="163"/>
      <c r="AB660" s="163"/>
      <c r="AC660" s="163"/>
      <c r="AD660" s="163"/>
      <c r="AE660" s="163"/>
      <c r="AF660" s="163"/>
      <c r="AG660" s="163"/>
      <c r="AH660" s="163"/>
      <c r="AI660" s="163"/>
      <c r="AJ660" s="163"/>
      <c r="AK660" s="163"/>
      <c r="AL660" s="163"/>
      <c r="AM660" s="163"/>
      <c r="AN660" s="163"/>
      <c r="AO660" s="163"/>
      <c r="AP660" s="163"/>
      <c r="AQ660" s="163"/>
      <c r="AR660" s="163"/>
      <c r="AS660" s="163"/>
      <c r="AT660" s="163"/>
      <c r="AU660" s="163"/>
      <c r="AV660" s="163"/>
      <c r="AW660" s="163"/>
      <c r="AX660" s="163"/>
      <c r="AY660" s="163"/>
      <c r="AZ660" s="163"/>
      <c r="BA660" s="163"/>
      <c r="BB660" s="163"/>
      <c r="BC660" s="264"/>
    </row>
    <row r="661" spans="1:55" ht="22.5" customHeight="1">
      <c r="A661" s="309"/>
      <c r="B661" s="310"/>
      <c r="C661" s="310"/>
      <c r="D661" s="263" t="s">
        <v>268</v>
      </c>
      <c r="E661" s="165">
        <f t="shared" si="479"/>
        <v>1070.5</v>
      </c>
      <c r="F661" s="165">
        <f t="shared" si="475"/>
        <v>1070.5</v>
      </c>
      <c r="G661" s="163">
        <f t="shared" ref="G661" si="482">F661*100/E661</f>
        <v>100</v>
      </c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  <c r="AA661" s="163"/>
      <c r="AB661" s="163"/>
      <c r="AC661" s="163"/>
      <c r="AD661" s="163"/>
      <c r="AE661" s="163"/>
      <c r="AF661" s="163"/>
      <c r="AG661" s="163"/>
      <c r="AH661" s="163"/>
      <c r="AI661" s="163"/>
      <c r="AJ661" s="163"/>
      <c r="AK661" s="163"/>
      <c r="AL661" s="163"/>
      <c r="AM661" s="163"/>
      <c r="AN661" s="163"/>
      <c r="AO661" s="163"/>
      <c r="AP661" s="163"/>
      <c r="AQ661" s="163"/>
      <c r="AR661" s="163"/>
      <c r="AS661" s="163"/>
      <c r="AT661" s="163">
        <v>1070.5</v>
      </c>
      <c r="AU661" s="163">
        <v>1070.5</v>
      </c>
      <c r="AV661" s="163"/>
      <c r="AW661" s="163"/>
      <c r="AX661" s="163"/>
      <c r="AY661" s="163"/>
      <c r="AZ661" s="163"/>
      <c r="BA661" s="163"/>
      <c r="BB661" s="163"/>
      <c r="BC661" s="264"/>
    </row>
    <row r="662" spans="1:55" ht="81.75" customHeight="1">
      <c r="A662" s="309"/>
      <c r="B662" s="310"/>
      <c r="C662" s="310"/>
      <c r="D662" s="263" t="s">
        <v>274</v>
      </c>
      <c r="E662" s="165">
        <f t="shared" si="479"/>
        <v>0</v>
      </c>
      <c r="F662" s="165">
        <f t="shared" si="475"/>
        <v>0</v>
      </c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3"/>
      <c r="AA662" s="163"/>
      <c r="AB662" s="163"/>
      <c r="AC662" s="163"/>
      <c r="AD662" s="163"/>
      <c r="AE662" s="163"/>
      <c r="AF662" s="163"/>
      <c r="AG662" s="163"/>
      <c r="AH662" s="163"/>
      <c r="AI662" s="163"/>
      <c r="AJ662" s="163"/>
      <c r="AK662" s="163"/>
      <c r="AL662" s="163"/>
      <c r="AM662" s="163"/>
      <c r="AN662" s="163"/>
      <c r="AO662" s="163"/>
      <c r="AP662" s="163"/>
      <c r="AQ662" s="163"/>
      <c r="AR662" s="163"/>
      <c r="AS662" s="163"/>
      <c r="AT662" s="163"/>
      <c r="AU662" s="163"/>
      <c r="AV662" s="163"/>
      <c r="AW662" s="163"/>
      <c r="AX662" s="163"/>
      <c r="AY662" s="163"/>
      <c r="AZ662" s="163"/>
      <c r="BA662" s="163"/>
      <c r="BB662" s="163"/>
      <c r="BC662" s="264"/>
    </row>
    <row r="663" spans="1:55" ht="22.5" customHeight="1">
      <c r="A663" s="309"/>
      <c r="B663" s="310"/>
      <c r="C663" s="310"/>
      <c r="D663" s="263" t="s">
        <v>269</v>
      </c>
      <c r="E663" s="165">
        <f t="shared" si="479"/>
        <v>0</v>
      </c>
      <c r="F663" s="165">
        <f t="shared" si="475"/>
        <v>0</v>
      </c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  <c r="AA663" s="163"/>
      <c r="AB663" s="163"/>
      <c r="AC663" s="163"/>
      <c r="AD663" s="163"/>
      <c r="AE663" s="163"/>
      <c r="AF663" s="163"/>
      <c r="AG663" s="163"/>
      <c r="AH663" s="163"/>
      <c r="AI663" s="163"/>
      <c r="AJ663" s="163"/>
      <c r="AK663" s="163"/>
      <c r="AL663" s="163"/>
      <c r="AM663" s="163"/>
      <c r="AN663" s="163"/>
      <c r="AO663" s="163"/>
      <c r="AP663" s="163"/>
      <c r="AQ663" s="163"/>
      <c r="AR663" s="163"/>
      <c r="AS663" s="163"/>
      <c r="AT663" s="163"/>
      <c r="AU663" s="163"/>
      <c r="AV663" s="163"/>
      <c r="AW663" s="163"/>
      <c r="AX663" s="163"/>
      <c r="AY663" s="163"/>
      <c r="AZ663" s="163"/>
      <c r="BA663" s="163"/>
      <c r="BB663" s="163"/>
      <c r="BC663" s="264"/>
    </row>
    <row r="664" spans="1:55" ht="31.5" customHeight="1">
      <c r="A664" s="309"/>
      <c r="B664" s="310"/>
      <c r="C664" s="310"/>
      <c r="D664" s="264" t="s">
        <v>43</v>
      </c>
      <c r="E664" s="165">
        <f t="shared" si="479"/>
        <v>0</v>
      </c>
      <c r="F664" s="165">
        <f t="shared" si="475"/>
        <v>0</v>
      </c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  <c r="AH664" s="163"/>
      <c r="AI664" s="163"/>
      <c r="AJ664" s="163"/>
      <c r="AK664" s="163"/>
      <c r="AL664" s="163"/>
      <c r="AM664" s="163"/>
      <c r="AN664" s="163"/>
      <c r="AO664" s="163"/>
      <c r="AP664" s="163"/>
      <c r="AQ664" s="163"/>
      <c r="AR664" s="163"/>
      <c r="AS664" s="163"/>
      <c r="AT664" s="163"/>
      <c r="AU664" s="163"/>
      <c r="AV664" s="163"/>
      <c r="AW664" s="163"/>
      <c r="AX664" s="163"/>
      <c r="AY664" s="163"/>
      <c r="AZ664" s="163"/>
      <c r="BA664" s="163"/>
      <c r="BB664" s="163"/>
      <c r="BC664" s="264"/>
    </row>
    <row r="665" spans="1:55" ht="15.6">
      <c r="A665" s="252"/>
      <c r="B665" s="268"/>
      <c r="C665" s="250"/>
      <c r="D665" s="251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  <c r="AH665" s="163"/>
      <c r="AI665" s="163"/>
      <c r="AJ665" s="163"/>
      <c r="AK665" s="163"/>
      <c r="AL665" s="163"/>
      <c r="AM665" s="163"/>
      <c r="AN665" s="163"/>
      <c r="AO665" s="163"/>
      <c r="AP665" s="163"/>
      <c r="AQ665" s="163"/>
      <c r="AR665" s="163"/>
      <c r="AS665" s="163"/>
      <c r="AT665" s="163"/>
      <c r="AU665" s="163"/>
      <c r="AV665" s="163"/>
      <c r="AW665" s="163"/>
      <c r="AX665" s="163"/>
      <c r="AY665" s="163"/>
      <c r="AZ665" s="163"/>
      <c r="BA665" s="163"/>
      <c r="BB665" s="163"/>
      <c r="BC665" s="251"/>
    </row>
    <row r="666" spans="1:55" ht="15.6">
      <c r="A666" s="252"/>
      <c r="B666" s="268"/>
      <c r="C666" s="250"/>
      <c r="D666" s="251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3"/>
      <c r="AA666" s="163"/>
      <c r="AB666" s="163"/>
      <c r="AC666" s="163"/>
      <c r="AD666" s="163"/>
      <c r="AE666" s="163"/>
      <c r="AF666" s="163"/>
      <c r="AG666" s="163"/>
      <c r="AH666" s="163"/>
      <c r="AI666" s="163"/>
      <c r="AJ666" s="163"/>
      <c r="AK666" s="163"/>
      <c r="AL666" s="163"/>
      <c r="AM666" s="163"/>
      <c r="AN666" s="163"/>
      <c r="AO666" s="163"/>
      <c r="AP666" s="163"/>
      <c r="AQ666" s="163"/>
      <c r="AR666" s="163"/>
      <c r="AS666" s="163"/>
      <c r="AT666" s="163"/>
      <c r="AU666" s="163"/>
      <c r="AV666" s="163"/>
      <c r="AW666" s="163"/>
      <c r="AX666" s="163"/>
      <c r="AY666" s="163"/>
      <c r="AZ666" s="163"/>
      <c r="BA666" s="163"/>
      <c r="BB666" s="163"/>
      <c r="BC666" s="251"/>
    </row>
    <row r="667" spans="1:55" ht="15.6">
      <c r="A667" s="252"/>
      <c r="B667" s="268"/>
      <c r="C667" s="250"/>
      <c r="D667" s="251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  <c r="AH667" s="163"/>
      <c r="AI667" s="163"/>
      <c r="AJ667" s="163"/>
      <c r="AK667" s="163"/>
      <c r="AL667" s="163"/>
      <c r="AM667" s="163"/>
      <c r="AN667" s="163"/>
      <c r="AO667" s="163"/>
      <c r="AP667" s="163"/>
      <c r="AQ667" s="163"/>
      <c r="AR667" s="163"/>
      <c r="AS667" s="163"/>
      <c r="AT667" s="163"/>
      <c r="AU667" s="163"/>
      <c r="AV667" s="163"/>
      <c r="AW667" s="163"/>
      <c r="AX667" s="163"/>
      <c r="AY667" s="163"/>
      <c r="AZ667" s="163"/>
      <c r="BA667" s="163"/>
      <c r="BB667" s="163"/>
      <c r="BC667" s="251"/>
    </row>
    <row r="668" spans="1:55" ht="15.6">
      <c r="A668" s="252"/>
      <c r="B668" s="268"/>
      <c r="C668" s="250"/>
      <c r="D668" s="251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  <c r="AH668" s="163"/>
      <c r="AI668" s="163"/>
      <c r="AJ668" s="163"/>
      <c r="AK668" s="163"/>
      <c r="AL668" s="163"/>
      <c r="AM668" s="163"/>
      <c r="AN668" s="163"/>
      <c r="AO668" s="163"/>
      <c r="AP668" s="163"/>
      <c r="AQ668" s="163"/>
      <c r="AR668" s="163"/>
      <c r="AS668" s="163"/>
      <c r="AT668" s="163"/>
      <c r="AU668" s="163"/>
      <c r="AV668" s="163"/>
      <c r="AW668" s="163"/>
      <c r="AX668" s="163"/>
      <c r="AY668" s="163"/>
      <c r="AZ668" s="163"/>
      <c r="BA668" s="163"/>
      <c r="BB668" s="163"/>
      <c r="BC668" s="251"/>
    </row>
    <row r="669" spans="1:55" ht="15.6">
      <c r="A669" s="252"/>
      <c r="B669" s="268"/>
      <c r="C669" s="250"/>
      <c r="D669" s="251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  <c r="AA669" s="163"/>
      <c r="AB669" s="163"/>
      <c r="AC669" s="163"/>
      <c r="AD669" s="163"/>
      <c r="AE669" s="163"/>
      <c r="AF669" s="163"/>
      <c r="AG669" s="163"/>
      <c r="AH669" s="163"/>
      <c r="AI669" s="163"/>
      <c r="AJ669" s="163"/>
      <c r="AK669" s="163"/>
      <c r="AL669" s="163"/>
      <c r="AM669" s="163"/>
      <c r="AN669" s="163"/>
      <c r="AO669" s="163"/>
      <c r="AP669" s="163"/>
      <c r="AQ669" s="163"/>
      <c r="AR669" s="163"/>
      <c r="AS669" s="163"/>
      <c r="AT669" s="163"/>
      <c r="AU669" s="163"/>
      <c r="AV669" s="163"/>
      <c r="AW669" s="163"/>
      <c r="AX669" s="163"/>
      <c r="AY669" s="163"/>
      <c r="AZ669" s="163"/>
      <c r="BA669" s="163"/>
      <c r="BB669" s="163"/>
      <c r="BC669" s="251"/>
    </row>
    <row r="670" spans="1:55" ht="15.6">
      <c r="A670" s="334" t="s">
        <v>315</v>
      </c>
      <c r="B670" s="335"/>
      <c r="C670" s="335"/>
      <c r="D670" s="150" t="s">
        <v>41</v>
      </c>
      <c r="E670" s="163">
        <f t="shared" ref="E670:F676" si="483">E238</f>
        <v>105992.05456999999</v>
      </c>
      <c r="F670" s="163">
        <f t="shared" si="483"/>
        <v>81144.367869999987</v>
      </c>
      <c r="G670" s="163">
        <f t="shared" si="321"/>
        <v>76.557028919946134</v>
      </c>
      <c r="H670" s="163">
        <f>H238</f>
        <v>0</v>
      </c>
      <c r="I670" s="163">
        <f t="shared" ref="I670:BA670" si="484">I238</f>
        <v>0</v>
      </c>
      <c r="J670" s="163">
        <f t="shared" si="484"/>
        <v>0</v>
      </c>
      <c r="K670" s="163">
        <f t="shared" si="484"/>
        <v>354.00000000000017</v>
      </c>
      <c r="L670" s="163">
        <f t="shared" si="484"/>
        <v>354.00000000000017</v>
      </c>
      <c r="M670" s="163">
        <f t="shared" si="484"/>
        <v>0</v>
      </c>
      <c r="N670" s="163">
        <f t="shared" si="484"/>
        <v>2400</v>
      </c>
      <c r="O670" s="163">
        <f t="shared" si="484"/>
        <v>2400</v>
      </c>
      <c r="P670" s="163">
        <f t="shared" si="484"/>
        <v>0</v>
      </c>
      <c r="Q670" s="163">
        <f t="shared" si="484"/>
        <v>0</v>
      </c>
      <c r="R670" s="163">
        <f t="shared" si="484"/>
        <v>0</v>
      </c>
      <c r="S670" s="163">
        <f t="shared" si="484"/>
        <v>0</v>
      </c>
      <c r="T670" s="163">
        <f t="shared" si="484"/>
        <v>0</v>
      </c>
      <c r="U670" s="163">
        <f t="shared" si="484"/>
        <v>0</v>
      </c>
      <c r="V670" s="163">
        <f t="shared" si="484"/>
        <v>0</v>
      </c>
      <c r="W670" s="163">
        <f t="shared" si="484"/>
        <v>8389.7128300000004</v>
      </c>
      <c r="X670" s="163">
        <f t="shared" si="484"/>
        <v>8389.7128300000004</v>
      </c>
      <c r="Y670" s="163">
        <f t="shared" si="484"/>
        <v>0</v>
      </c>
      <c r="Z670" s="163">
        <f t="shared" si="484"/>
        <v>9622.4663999999993</v>
      </c>
      <c r="AA670" s="163">
        <f t="shared" si="484"/>
        <v>9622.4663999999993</v>
      </c>
      <c r="AB670" s="163">
        <f t="shared" si="484"/>
        <v>0</v>
      </c>
      <c r="AC670" s="163">
        <f t="shared" si="484"/>
        <v>0</v>
      </c>
      <c r="AD670" s="163">
        <f t="shared" si="484"/>
        <v>0</v>
      </c>
      <c r="AE670" s="163">
        <f t="shared" si="484"/>
        <v>30713.558550000002</v>
      </c>
      <c r="AF670" s="163">
        <f t="shared" si="484"/>
        <v>30713.558550000002</v>
      </c>
      <c r="AG670" s="163">
        <f t="shared" si="484"/>
        <v>0</v>
      </c>
      <c r="AH670" s="163">
        <f t="shared" si="484"/>
        <v>0</v>
      </c>
      <c r="AI670" s="163">
        <f t="shared" si="484"/>
        <v>0</v>
      </c>
      <c r="AJ670" s="163">
        <f t="shared" si="484"/>
        <v>19411.120729999995</v>
      </c>
      <c r="AK670" s="163">
        <f t="shared" si="484"/>
        <v>19411.120729999995</v>
      </c>
      <c r="AL670" s="163">
        <f t="shared" si="484"/>
        <v>0</v>
      </c>
      <c r="AM670" s="163">
        <f t="shared" si="484"/>
        <v>0</v>
      </c>
      <c r="AN670" s="163">
        <f t="shared" si="484"/>
        <v>0</v>
      </c>
      <c r="AO670" s="163">
        <f t="shared" si="484"/>
        <v>1267.1479999999999</v>
      </c>
      <c r="AP670" s="163">
        <f t="shared" si="484"/>
        <v>1267.1479999999999</v>
      </c>
      <c r="AQ670" s="163">
        <f t="shared" si="484"/>
        <v>0</v>
      </c>
      <c r="AR670" s="163">
        <f t="shared" si="484"/>
        <v>0</v>
      </c>
      <c r="AS670" s="163">
        <f t="shared" si="484"/>
        <v>0</v>
      </c>
      <c r="AT670" s="163">
        <f t="shared" si="484"/>
        <v>20762.685280000002</v>
      </c>
      <c r="AU670" s="163">
        <f t="shared" si="484"/>
        <v>8986.361359999999</v>
      </c>
      <c r="AV670" s="163">
        <f t="shared" si="484"/>
        <v>0</v>
      </c>
      <c r="AW670" s="163">
        <f t="shared" si="484"/>
        <v>0</v>
      </c>
      <c r="AX670" s="163">
        <f t="shared" si="484"/>
        <v>0</v>
      </c>
      <c r="AY670" s="163">
        <f t="shared" si="484"/>
        <v>13071.362779999999</v>
      </c>
      <c r="AZ670" s="163">
        <f t="shared" si="484"/>
        <v>0</v>
      </c>
      <c r="BA670" s="163">
        <f t="shared" si="484"/>
        <v>0</v>
      </c>
      <c r="BB670" s="163"/>
      <c r="BC670" s="238"/>
    </row>
    <row r="671" spans="1:55" ht="31.2">
      <c r="A671" s="334"/>
      <c r="B671" s="335"/>
      <c r="C671" s="335"/>
      <c r="D671" s="150" t="s">
        <v>37</v>
      </c>
      <c r="E671" s="163">
        <f t="shared" si="483"/>
        <v>0</v>
      </c>
      <c r="F671" s="163">
        <f t="shared" si="483"/>
        <v>0</v>
      </c>
      <c r="G671" s="163">
        <f>G239</f>
        <v>0</v>
      </c>
      <c r="H671" s="163">
        <f>H239</f>
        <v>0</v>
      </c>
      <c r="I671" s="163">
        <f t="shared" ref="I671:BA671" si="485">I239</f>
        <v>0</v>
      </c>
      <c r="J671" s="163">
        <f t="shared" si="485"/>
        <v>0</v>
      </c>
      <c r="K671" s="163">
        <f t="shared" si="485"/>
        <v>0</v>
      </c>
      <c r="L671" s="163">
        <f t="shared" si="485"/>
        <v>0</v>
      </c>
      <c r="M671" s="163">
        <f t="shared" si="485"/>
        <v>0</v>
      </c>
      <c r="N671" s="163">
        <f t="shared" si="485"/>
        <v>0</v>
      </c>
      <c r="O671" s="163">
        <f t="shared" si="485"/>
        <v>0</v>
      </c>
      <c r="P671" s="163">
        <f t="shared" si="485"/>
        <v>0</v>
      </c>
      <c r="Q671" s="163">
        <f t="shared" si="485"/>
        <v>0</v>
      </c>
      <c r="R671" s="163">
        <f t="shared" si="485"/>
        <v>0</v>
      </c>
      <c r="S671" s="163">
        <f t="shared" si="485"/>
        <v>0</v>
      </c>
      <c r="T671" s="163">
        <f t="shared" si="485"/>
        <v>0</v>
      </c>
      <c r="U671" s="163">
        <f t="shared" si="485"/>
        <v>0</v>
      </c>
      <c r="V671" s="163">
        <f t="shared" si="485"/>
        <v>0</v>
      </c>
      <c r="W671" s="163">
        <f t="shared" si="485"/>
        <v>0</v>
      </c>
      <c r="X671" s="163">
        <f t="shared" si="485"/>
        <v>0</v>
      </c>
      <c r="Y671" s="163">
        <f t="shared" si="485"/>
        <v>0</v>
      </c>
      <c r="Z671" s="163">
        <f t="shared" si="485"/>
        <v>0</v>
      </c>
      <c r="AA671" s="163">
        <f t="shared" si="485"/>
        <v>0</v>
      </c>
      <c r="AB671" s="163">
        <f t="shared" si="485"/>
        <v>0</v>
      </c>
      <c r="AC671" s="163">
        <f t="shared" si="485"/>
        <v>0</v>
      </c>
      <c r="AD671" s="163">
        <f t="shared" si="485"/>
        <v>0</v>
      </c>
      <c r="AE671" s="163">
        <f t="shared" si="485"/>
        <v>0</v>
      </c>
      <c r="AF671" s="163">
        <f t="shared" si="485"/>
        <v>0</v>
      </c>
      <c r="AG671" s="163">
        <f t="shared" si="485"/>
        <v>0</v>
      </c>
      <c r="AH671" s="163">
        <f t="shared" si="485"/>
        <v>0</v>
      </c>
      <c r="AI671" s="163">
        <f t="shared" si="485"/>
        <v>0</v>
      </c>
      <c r="AJ671" s="163">
        <f t="shared" si="485"/>
        <v>0</v>
      </c>
      <c r="AK671" s="163">
        <f t="shared" si="485"/>
        <v>0</v>
      </c>
      <c r="AL671" s="163">
        <f t="shared" si="485"/>
        <v>0</v>
      </c>
      <c r="AM671" s="163">
        <f t="shared" si="485"/>
        <v>0</v>
      </c>
      <c r="AN671" s="163">
        <f t="shared" si="485"/>
        <v>0</v>
      </c>
      <c r="AO671" s="163">
        <f t="shared" si="485"/>
        <v>0</v>
      </c>
      <c r="AP671" s="163">
        <f t="shared" si="485"/>
        <v>0</v>
      </c>
      <c r="AQ671" s="163">
        <f t="shared" si="485"/>
        <v>0</v>
      </c>
      <c r="AR671" s="163">
        <f t="shared" si="485"/>
        <v>0</v>
      </c>
      <c r="AS671" s="163">
        <f t="shared" si="485"/>
        <v>0</v>
      </c>
      <c r="AT671" s="163">
        <f t="shared" si="485"/>
        <v>0</v>
      </c>
      <c r="AU671" s="163">
        <f t="shared" si="485"/>
        <v>0</v>
      </c>
      <c r="AV671" s="163">
        <f t="shared" si="485"/>
        <v>0</v>
      </c>
      <c r="AW671" s="163">
        <f t="shared" si="485"/>
        <v>0</v>
      </c>
      <c r="AX671" s="163">
        <f t="shared" si="485"/>
        <v>0</v>
      </c>
      <c r="AY671" s="163">
        <f t="shared" si="485"/>
        <v>0</v>
      </c>
      <c r="AZ671" s="163">
        <f t="shared" si="485"/>
        <v>0</v>
      </c>
      <c r="BA671" s="163">
        <f t="shared" si="485"/>
        <v>0</v>
      </c>
      <c r="BB671" s="163"/>
      <c r="BC671" s="238"/>
    </row>
    <row r="672" spans="1:55" ht="46.8">
      <c r="A672" s="334"/>
      <c r="B672" s="335"/>
      <c r="C672" s="335"/>
      <c r="D672" s="173" t="s">
        <v>2</v>
      </c>
      <c r="E672" s="163">
        <f t="shared" si="483"/>
        <v>23159.899400000002</v>
      </c>
      <c r="F672" s="163">
        <f t="shared" si="483"/>
        <v>6846.2455</v>
      </c>
      <c r="G672" s="163">
        <f t="shared" si="321"/>
        <v>29.560773912515355</v>
      </c>
      <c r="H672" s="163">
        <f t="shared" ref="H672:BA672" si="486">H240</f>
        <v>0</v>
      </c>
      <c r="I672" s="163">
        <f t="shared" si="486"/>
        <v>0</v>
      </c>
      <c r="J672" s="163">
        <f t="shared" si="486"/>
        <v>0</v>
      </c>
      <c r="K672" s="163">
        <f t="shared" si="486"/>
        <v>0</v>
      </c>
      <c r="L672" s="163">
        <f t="shared" si="486"/>
        <v>0</v>
      </c>
      <c r="M672" s="163">
        <f t="shared" si="486"/>
        <v>0</v>
      </c>
      <c r="N672" s="163">
        <f t="shared" si="486"/>
        <v>0</v>
      </c>
      <c r="O672" s="163">
        <f t="shared" si="486"/>
        <v>0</v>
      </c>
      <c r="P672" s="163">
        <f t="shared" si="486"/>
        <v>0</v>
      </c>
      <c r="Q672" s="163">
        <f t="shared" si="486"/>
        <v>0</v>
      </c>
      <c r="R672" s="163">
        <f t="shared" si="486"/>
        <v>0</v>
      </c>
      <c r="S672" s="163">
        <f t="shared" si="486"/>
        <v>0</v>
      </c>
      <c r="T672" s="163">
        <f t="shared" si="486"/>
        <v>0</v>
      </c>
      <c r="U672" s="163">
        <f t="shared" si="486"/>
        <v>0</v>
      </c>
      <c r="V672" s="163">
        <f t="shared" si="486"/>
        <v>0</v>
      </c>
      <c r="W672" s="163">
        <f t="shared" si="486"/>
        <v>0</v>
      </c>
      <c r="X672" s="163">
        <f t="shared" si="486"/>
        <v>0</v>
      </c>
      <c r="Y672" s="163">
        <f t="shared" si="486"/>
        <v>0</v>
      </c>
      <c r="Z672" s="163">
        <f t="shared" si="486"/>
        <v>0</v>
      </c>
      <c r="AA672" s="163">
        <f t="shared" si="486"/>
        <v>0</v>
      </c>
      <c r="AB672" s="163">
        <f t="shared" si="486"/>
        <v>0</v>
      </c>
      <c r="AC672" s="163">
        <f t="shared" si="486"/>
        <v>0</v>
      </c>
      <c r="AD672" s="163">
        <f t="shared" si="486"/>
        <v>0</v>
      </c>
      <c r="AE672" s="163">
        <f t="shared" si="486"/>
        <v>0</v>
      </c>
      <c r="AF672" s="163">
        <f t="shared" si="486"/>
        <v>0</v>
      </c>
      <c r="AG672" s="163">
        <f t="shared" si="486"/>
        <v>0</v>
      </c>
      <c r="AH672" s="163">
        <f t="shared" si="486"/>
        <v>0</v>
      </c>
      <c r="AI672" s="163">
        <f t="shared" si="486"/>
        <v>0</v>
      </c>
      <c r="AJ672" s="163">
        <f t="shared" si="486"/>
        <v>0</v>
      </c>
      <c r="AK672" s="163">
        <f t="shared" si="486"/>
        <v>0</v>
      </c>
      <c r="AL672" s="163">
        <f t="shared" si="486"/>
        <v>0</v>
      </c>
      <c r="AM672" s="163">
        <f t="shared" si="486"/>
        <v>0</v>
      </c>
      <c r="AN672" s="163">
        <f t="shared" si="486"/>
        <v>0</v>
      </c>
      <c r="AO672" s="163">
        <f t="shared" si="486"/>
        <v>0</v>
      </c>
      <c r="AP672" s="163">
        <f t="shared" si="486"/>
        <v>0</v>
      </c>
      <c r="AQ672" s="163">
        <f t="shared" si="486"/>
        <v>0</v>
      </c>
      <c r="AR672" s="163">
        <f t="shared" si="486"/>
        <v>0</v>
      </c>
      <c r="AS672" s="163">
        <f t="shared" si="486"/>
        <v>0</v>
      </c>
      <c r="AT672" s="163">
        <f t="shared" si="486"/>
        <v>18582.945500000002</v>
      </c>
      <c r="AU672" s="163">
        <f t="shared" si="486"/>
        <v>6846.2455</v>
      </c>
      <c r="AV672" s="163">
        <f t="shared" si="486"/>
        <v>0</v>
      </c>
      <c r="AW672" s="163">
        <f t="shared" si="486"/>
        <v>0</v>
      </c>
      <c r="AX672" s="163">
        <f t="shared" si="486"/>
        <v>0</v>
      </c>
      <c r="AY672" s="163">
        <f t="shared" si="486"/>
        <v>4576.9538999999995</v>
      </c>
      <c r="AZ672" s="163">
        <f t="shared" si="486"/>
        <v>0</v>
      </c>
      <c r="BA672" s="163">
        <f t="shared" si="486"/>
        <v>0</v>
      </c>
      <c r="BB672" s="163"/>
      <c r="BC672" s="238"/>
    </row>
    <row r="673" spans="1:55" ht="15.6">
      <c r="A673" s="334"/>
      <c r="B673" s="335"/>
      <c r="C673" s="335"/>
      <c r="D673" s="237" t="s">
        <v>268</v>
      </c>
      <c r="E673" s="163">
        <f t="shared" si="483"/>
        <v>82832.155169999998</v>
      </c>
      <c r="F673" s="163">
        <f t="shared" si="483"/>
        <v>74298.122369999997</v>
      </c>
      <c r="G673" s="163">
        <f t="shared" si="321"/>
        <v>89.697198168410281</v>
      </c>
      <c r="H673" s="163">
        <f t="shared" ref="H673:BA673" si="487">H241</f>
        <v>0</v>
      </c>
      <c r="I673" s="163">
        <f t="shared" si="487"/>
        <v>0</v>
      </c>
      <c r="J673" s="163">
        <f t="shared" si="487"/>
        <v>0</v>
      </c>
      <c r="K673" s="163">
        <f t="shared" si="487"/>
        <v>354.00000000000017</v>
      </c>
      <c r="L673" s="163">
        <f t="shared" si="487"/>
        <v>354.00000000000017</v>
      </c>
      <c r="M673" s="163">
        <f t="shared" si="487"/>
        <v>0</v>
      </c>
      <c r="N673" s="163">
        <f t="shared" si="487"/>
        <v>2400</v>
      </c>
      <c r="O673" s="163">
        <f t="shared" si="487"/>
        <v>2400</v>
      </c>
      <c r="P673" s="163">
        <f t="shared" si="487"/>
        <v>0</v>
      </c>
      <c r="Q673" s="163">
        <f t="shared" si="487"/>
        <v>0</v>
      </c>
      <c r="R673" s="163">
        <f t="shared" si="487"/>
        <v>0</v>
      </c>
      <c r="S673" s="163">
        <f t="shared" si="487"/>
        <v>0</v>
      </c>
      <c r="T673" s="163">
        <f t="shared" si="487"/>
        <v>0</v>
      </c>
      <c r="U673" s="163">
        <f t="shared" si="487"/>
        <v>0</v>
      </c>
      <c r="V673" s="163">
        <f t="shared" si="487"/>
        <v>0</v>
      </c>
      <c r="W673" s="163">
        <f t="shared" si="487"/>
        <v>8389.7128300000004</v>
      </c>
      <c r="X673" s="163">
        <f t="shared" si="487"/>
        <v>8389.7128300000004</v>
      </c>
      <c r="Y673" s="163">
        <f t="shared" si="487"/>
        <v>0</v>
      </c>
      <c r="Z673" s="163">
        <f t="shared" si="487"/>
        <v>9622.4663999999993</v>
      </c>
      <c r="AA673" s="163">
        <f t="shared" si="487"/>
        <v>9622.4663999999993</v>
      </c>
      <c r="AB673" s="163">
        <f t="shared" si="487"/>
        <v>0</v>
      </c>
      <c r="AC673" s="163">
        <f t="shared" si="487"/>
        <v>0</v>
      </c>
      <c r="AD673" s="163">
        <f t="shared" si="487"/>
        <v>0</v>
      </c>
      <c r="AE673" s="163">
        <f t="shared" si="487"/>
        <v>30713.558550000002</v>
      </c>
      <c r="AF673" s="163">
        <f t="shared" si="487"/>
        <v>30713.558550000002</v>
      </c>
      <c r="AG673" s="163">
        <f t="shared" si="487"/>
        <v>0</v>
      </c>
      <c r="AH673" s="163">
        <f t="shared" si="487"/>
        <v>0</v>
      </c>
      <c r="AI673" s="163">
        <f t="shared" si="487"/>
        <v>0</v>
      </c>
      <c r="AJ673" s="163">
        <f t="shared" si="487"/>
        <v>19411.120729999995</v>
      </c>
      <c r="AK673" s="163">
        <f t="shared" si="487"/>
        <v>19411.120729999995</v>
      </c>
      <c r="AL673" s="163">
        <f t="shared" si="487"/>
        <v>0</v>
      </c>
      <c r="AM673" s="163">
        <f t="shared" si="487"/>
        <v>0</v>
      </c>
      <c r="AN673" s="163">
        <f t="shared" si="487"/>
        <v>0</v>
      </c>
      <c r="AO673" s="163">
        <f t="shared" si="487"/>
        <v>1267.1479999999999</v>
      </c>
      <c r="AP673" s="163">
        <f t="shared" si="487"/>
        <v>1267.1479999999999</v>
      </c>
      <c r="AQ673" s="163">
        <f t="shared" si="487"/>
        <v>0</v>
      </c>
      <c r="AR673" s="163">
        <f t="shared" si="487"/>
        <v>0</v>
      </c>
      <c r="AS673" s="163">
        <f t="shared" si="487"/>
        <v>0</v>
      </c>
      <c r="AT673" s="163">
        <f t="shared" si="487"/>
        <v>2179.739779999999</v>
      </c>
      <c r="AU673" s="163">
        <f t="shared" si="487"/>
        <v>2140.115859999999</v>
      </c>
      <c r="AV673" s="163">
        <f t="shared" si="487"/>
        <v>0</v>
      </c>
      <c r="AW673" s="163">
        <f t="shared" si="487"/>
        <v>0</v>
      </c>
      <c r="AX673" s="163">
        <f t="shared" si="487"/>
        <v>0</v>
      </c>
      <c r="AY673" s="163">
        <f t="shared" si="487"/>
        <v>8494.408879999999</v>
      </c>
      <c r="AZ673" s="163">
        <f t="shared" si="487"/>
        <v>0</v>
      </c>
      <c r="BA673" s="163">
        <f t="shared" si="487"/>
        <v>0</v>
      </c>
      <c r="BB673" s="163"/>
      <c r="BC673" s="238"/>
    </row>
    <row r="674" spans="1:55" ht="82.5" customHeight="1">
      <c r="A674" s="334"/>
      <c r="B674" s="335"/>
      <c r="C674" s="335"/>
      <c r="D674" s="237" t="s">
        <v>274</v>
      </c>
      <c r="E674" s="163">
        <f t="shared" si="483"/>
        <v>23.19605</v>
      </c>
      <c r="F674" s="163">
        <f t="shared" si="483"/>
        <v>0</v>
      </c>
      <c r="G674" s="163">
        <f>G242</f>
        <v>0</v>
      </c>
      <c r="H674" s="163">
        <f t="shared" ref="H674:BA674" si="488">H242</f>
        <v>0</v>
      </c>
      <c r="I674" s="163">
        <f t="shared" si="488"/>
        <v>0</v>
      </c>
      <c r="J674" s="163">
        <f t="shared" si="488"/>
        <v>0</v>
      </c>
      <c r="K674" s="163">
        <f t="shared" si="488"/>
        <v>0</v>
      </c>
      <c r="L674" s="163">
        <f t="shared" si="488"/>
        <v>0</v>
      </c>
      <c r="M674" s="163">
        <f t="shared" si="488"/>
        <v>0</v>
      </c>
      <c r="N674" s="163">
        <f t="shared" si="488"/>
        <v>0</v>
      </c>
      <c r="O674" s="163">
        <f t="shared" si="488"/>
        <v>0</v>
      </c>
      <c r="P674" s="163">
        <f t="shared" si="488"/>
        <v>0</v>
      </c>
      <c r="Q674" s="163">
        <f t="shared" si="488"/>
        <v>0</v>
      </c>
      <c r="R674" s="163">
        <f t="shared" si="488"/>
        <v>0</v>
      </c>
      <c r="S674" s="163">
        <f t="shared" si="488"/>
        <v>0</v>
      </c>
      <c r="T674" s="163">
        <f t="shared" si="488"/>
        <v>0</v>
      </c>
      <c r="U674" s="163">
        <f t="shared" si="488"/>
        <v>0</v>
      </c>
      <c r="V674" s="163">
        <f t="shared" si="488"/>
        <v>0</v>
      </c>
      <c r="W674" s="163">
        <f t="shared" si="488"/>
        <v>0</v>
      </c>
      <c r="X674" s="163">
        <f t="shared" si="488"/>
        <v>0</v>
      </c>
      <c r="Y674" s="163">
        <f t="shared" si="488"/>
        <v>0</v>
      </c>
      <c r="Z674" s="163">
        <f t="shared" si="488"/>
        <v>0</v>
      </c>
      <c r="AA674" s="163">
        <f t="shared" si="488"/>
        <v>0</v>
      </c>
      <c r="AB674" s="163">
        <f t="shared" si="488"/>
        <v>0</v>
      </c>
      <c r="AC674" s="163">
        <f t="shared" si="488"/>
        <v>0</v>
      </c>
      <c r="AD674" s="163">
        <f t="shared" si="488"/>
        <v>0</v>
      </c>
      <c r="AE674" s="163">
        <f t="shared" si="488"/>
        <v>0</v>
      </c>
      <c r="AF674" s="163">
        <f t="shared" si="488"/>
        <v>0</v>
      </c>
      <c r="AG674" s="163">
        <f t="shared" si="488"/>
        <v>0</v>
      </c>
      <c r="AH674" s="163">
        <f t="shared" si="488"/>
        <v>0</v>
      </c>
      <c r="AI674" s="163">
        <f t="shared" si="488"/>
        <v>0</v>
      </c>
      <c r="AJ674" s="163">
        <f t="shared" si="488"/>
        <v>0</v>
      </c>
      <c r="AK674" s="163">
        <f t="shared" si="488"/>
        <v>0</v>
      </c>
      <c r="AL674" s="163">
        <f t="shared" si="488"/>
        <v>0</v>
      </c>
      <c r="AM674" s="163">
        <f t="shared" si="488"/>
        <v>0</v>
      </c>
      <c r="AN674" s="163">
        <f t="shared" si="488"/>
        <v>0</v>
      </c>
      <c r="AO674" s="163">
        <f t="shared" si="488"/>
        <v>0</v>
      </c>
      <c r="AP674" s="163">
        <f t="shared" si="488"/>
        <v>0</v>
      </c>
      <c r="AQ674" s="163">
        <f t="shared" si="488"/>
        <v>0</v>
      </c>
      <c r="AR674" s="163">
        <f t="shared" si="488"/>
        <v>0</v>
      </c>
      <c r="AS674" s="163">
        <f t="shared" si="488"/>
        <v>0</v>
      </c>
      <c r="AT674" s="163">
        <f t="shared" si="488"/>
        <v>0</v>
      </c>
      <c r="AU674" s="163">
        <f t="shared" si="488"/>
        <v>0</v>
      </c>
      <c r="AV674" s="163">
        <f t="shared" si="488"/>
        <v>0</v>
      </c>
      <c r="AW674" s="163">
        <f t="shared" si="488"/>
        <v>0</v>
      </c>
      <c r="AX674" s="163">
        <f t="shared" si="488"/>
        <v>0</v>
      </c>
      <c r="AY674" s="163">
        <f t="shared" si="488"/>
        <v>23.19605</v>
      </c>
      <c r="AZ674" s="163">
        <f t="shared" si="488"/>
        <v>0</v>
      </c>
      <c r="BA674" s="163">
        <f t="shared" si="488"/>
        <v>0</v>
      </c>
      <c r="BB674" s="163"/>
      <c r="BC674" s="238"/>
    </row>
    <row r="675" spans="1:55" ht="15.6">
      <c r="A675" s="334"/>
      <c r="B675" s="335"/>
      <c r="C675" s="335"/>
      <c r="D675" s="237" t="s">
        <v>269</v>
      </c>
      <c r="E675" s="163">
        <f t="shared" si="483"/>
        <v>0</v>
      </c>
      <c r="F675" s="163">
        <f t="shared" si="483"/>
        <v>0</v>
      </c>
      <c r="G675" s="163">
        <f>G243</f>
        <v>0</v>
      </c>
      <c r="H675" s="163">
        <f t="shared" ref="H675:BA675" si="489">H243</f>
        <v>0</v>
      </c>
      <c r="I675" s="163">
        <f t="shared" si="489"/>
        <v>0</v>
      </c>
      <c r="J675" s="163">
        <f t="shared" si="489"/>
        <v>0</v>
      </c>
      <c r="K675" s="163">
        <f t="shared" si="489"/>
        <v>0</v>
      </c>
      <c r="L675" s="163">
        <f t="shared" si="489"/>
        <v>0</v>
      </c>
      <c r="M675" s="163">
        <f t="shared" si="489"/>
        <v>0</v>
      </c>
      <c r="N675" s="163">
        <f t="shared" si="489"/>
        <v>0</v>
      </c>
      <c r="O675" s="163">
        <f t="shared" si="489"/>
        <v>0</v>
      </c>
      <c r="P675" s="163">
        <f t="shared" si="489"/>
        <v>0</v>
      </c>
      <c r="Q675" s="163">
        <f t="shared" si="489"/>
        <v>0</v>
      </c>
      <c r="R675" s="163">
        <f t="shared" si="489"/>
        <v>0</v>
      </c>
      <c r="S675" s="163">
        <f t="shared" si="489"/>
        <v>0</v>
      </c>
      <c r="T675" s="163">
        <f t="shared" si="489"/>
        <v>0</v>
      </c>
      <c r="U675" s="163">
        <f t="shared" si="489"/>
        <v>0</v>
      </c>
      <c r="V675" s="163">
        <f t="shared" si="489"/>
        <v>0</v>
      </c>
      <c r="W675" s="163">
        <f t="shared" si="489"/>
        <v>0</v>
      </c>
      <c r="X675" s="163">
        <f t="shared" si="489"/>
        <v>0</v>
      </c>
      <c r="Y675" s="163">
        <f t="shared" si="489"/>
        <v>0</v>
      </c>
      <c r="Z675" s="163">
        <f t="shared" si="489"/>
        <v>0</v>
      </c>
      <c r="AA675" s="163">
        <f t="shared" si="489"/>
        <v>0</v>
      </c>
      <c r="AB675" s="163">
        <f t="shared" si="489"/>
        <v>0</v>
      </c>
      <c r="AC675" s="163">
        <f t="shared" si="489"/>
        <v>0</v>
      </c>
      <c r="AD675" s="163">
        <f t="shared" si="489"/>
        <v>0</v>
      </c>
      <c r="AE675" s="163">
        <f t="shared" si="489"/>
        <v>0</v>
      </c>
      <c r="AF675" s="163">
        <f t="shared" si="489"/>
        <v>0</v>
      </c>
      <c r="AG675" s="163">
        <f t="shared" si="489"/>
        <v>0</v>
      </c>
      <c r="AH675" s="163">
        <f t="shared" si="489"/>
        <v>0</v>
      </c>
      <c r="AI675" s="163">
        <f t="shared" si="489"/>
        <v>0</v>
      </c>
      <c r="AJ675" s="163">
        <f t="shared" si="489"/>
        <v>0</v>
      </c>
      <c r="AK675" s="163">
        <f t="shared" si="489"/>
        <v>0</v>
      </c>
      <c r="AL675" s="163">
        <f t="shared" si="489"/>
        <v>0</v>
      </c>
      <c r="AM675" s="163">
        <f t="shared" si="489"/>
        <v>0</v>
      </c>
      <c r="AN675" s="163">
        <f t="shared" si="489"/>
        <v>0</v>
      </c>
      <c r="AO675" s="163">
        <f t="shared" si="489"/>
        <v>0</v>
      </c>
      <c r="AP675" s="163">
        <f t="shared" si="489"/>
        <v>0</v>
      </c>
      <c r="AQ675" s="163">
        <f t="shared" si="489"/>
        <v>0</v>
      </c>
      <c r="AR675" s="163">
        <f t="shared" si="489"/>
        <v>0</v>
      </c>
      <c r="AS675" s="163">
        <f t="shared" si="489"/>
        <v>0</v>
      </c>
      <c r="AT675" s="163">
        <f t="shared" si="489"/>
        <v>0</v>
      </c>
      <c r="AU675" s="163">
        <f t="shared" si="489"/>
        <v>0</v>
      </c>
      <c r="AV675" s="163">
        <f t="shared" si="489"/>
        <v>0</v>
      </c>
      <c r="AW675" s="163">
        <f t="shared" si="489"/>
        <v>0</v>
      </c>
      <c r="AX675" s="163">
        <f t="shared" si="489"/>
        <v>0</v>
      </c>
      <c r="AY675" s="163">
        <f t="shared" si="489"/>
        <v>0</v>
      </c>
      <c r="AZ675" s="163">
        <f t="shared" si="489"/>
        <v>0</v>
      </c>
      <c r="BA675" s="163">
        <f t="shared" si="489"/>
        <v>0</v>
      </c>
      <c r="BB675" s="163"/>
      <c r="BC675" s="238"/>
    </row>
    <row r="676" spans="1:55" ht="31.2">
      <c r="A676" s="334"/>
      <c r="B676" s="335"/>
      <c r="C676" s="335"/>
      <c r="D676" s="144" t="s">
        <v>43</v>
      </c>
      <c r="E676" s="163">
        <f t="shared" si="483"/>
        <v>0</v>
      </c>
      <c r="F676" s="163">
        <f t="shared" si="483"/>
        <v>0</v>
      </c>
      <c r="G676" s="163">
        <f>G244</f>
        <v>0</v>
      </c>
      <c r="H676" s="163">
        <f t="shared" ref="H676:BA676" si="490">H244</f>
        <v>0</v>
      </c>
      <c r="I676" s="163">
        <f t="shared" si="490"/>
        <v>0</v>
      </c>
      <c r="J676" s="163">
        <f t="shared" si="490"/>
        <v>0</v>
      </c>
      <c r="K676" s="163">
        <f t="shared" si="490"/>
        <v>0</v>
      </c>
      <c r="L676" s="163">
        <f t="shared" si="490"/>
        <v>0</v>
      </c>
      <c r="M676" s="163">
        <f t="shared" si="490"/>
        <v>0</v>
      </c>
      <c r="N676" s="163">
        <f t="shared" si="490"/>
        <v>0</v>
      </c>
      <c r="O676" s="163">
        <f t="shared" si="490"/>
        <v>0</v>
      </c>
      <c r="P676" s="163">
        <f t="shared" si="490"/>
        <v>0</v>
      </c>
      <c r="Q676" s="163">
        <f t="shared" si="490"/>
        <v>0</v>
      </c>
      <c r="R676" s="163">
        <f t="shared" si="490"/>
        <v>0</v>
      </c>
      <c r="S676" s="163">
        <f t="shared" si="490"/>
        <v>0</v>
      </c>
      <c r="T676" s="163">
        <f t="shared" si="490"/>
        <v>0</v>
      </c>
      <c r="U676" s="163">
        <f t="shared" si="490"/>
        <v>0</v>
      </c>
      <c r="V676" s="163">
        <f t="shared" si="490"/>
        <v>0</v>
      </c>
      <c r="W676" s="163">
        <f t="shared" si="490"/>
        <v>0</v>
      </c>
      <c r="X676" s="163">
        <f t="shared" si="490"/>
        <v>0</v>
      </c>
      <c r="Y676" s="163">
        <f t="shared" si="490"/>
        <v>0</v>
      </c>
      <c r="Z676" s="163">
        <f t="shared" si="490"/>
        <v>0</v>
      </c>
      <c r="AA676" s="163">
        <f t="shared" si="490"/>
        <v>0</v>
      </c>
      <c r="AB676" s="163">
        <f t="shared" si="490"/>
        <v>0</v>
      </c>
      <c r="AC676" s="163">
        <f t="shared" si="490"/>
        <v>0</v>
      </c>
      <c r="AD676" s="163">
        <f t="shared" si="490"/>
        <v>0</v>
      </c>
      <c r="AE676" s="163">
        <f t="shared" si="490"/>
        <v>0</v>
      </c>
      <c r="AF676" s="163">
        <f t="shared" si="490"/>
        <v>0</v>
      </c>
      <c r="AG676" s="163">
        <f t="shared" si="490"/>
        <v>0</v>
      </c>
      <c r="AH676" s="163">
        <f t="shared" si="490"/>
        <v>0</v>
      </c>
      <c r="AI676" s="163">
        <f t="shared" si="490"/>
        <v>0</v>
      </c>
      <c r="AJ676" s="163">
        <f t="shared" si="490"/>
        <v>0</v>
      </c>
      <c r="AK676" s="163">
        <f t="shared" si="490"/>
        <v>0</v>
      </c>
      <c r="AL676" s="163">
        <f t="shared" si="490"/>
        <v>0</v>
      </c>
      <c r="AM676" s="163">
        <f t="shared" si="490"/>
        <v>0</v>
      </c>
      <c r="AN676" s="163">
        <f t="shared" si="490"/>
        <v>0</v>
      </c>
      <c r="AO676" s="163">
        <f t="shared" si="490"/>
        <v>0</v>
      </c>
      <c r="AP676" s="163">
        <f t="shared" si="490"/>
        <v>0</v>
      </c>
      <c r="AQ676" s="163">
        <f t="shared" si="490"/>
        <v>0</v>
      </c>
      <c r="AR676" s="163">
        <f t="shared" si="490"/>
        <v>0</v>
      </c>
      <c r="AS676" s="163">
        <f t="shared" si="490"/>
        <v>0</v>
      </c>
      <c r="AT676" s="163">
        <f t="shared" si="490"/>
        <v>0</v>
      </c>
      <c r="AU676" s="163">
        <f t="shared" si="490"/>
        <v>0</v>
      </c>
      <c r="AV676" s="163">
        <f t="shared" si="490"/>
        <v>0</v>
      </c>
      <c r="AW676" s="163">
        <f t="shared" si="490"/>
        <v>0</v>
      </c>
      <c r="AX676" s="163">
        <f t="shared" si="490"/>
        <v>0</v>
      </c>
      <c r="AY676" s="163">
        <f t="shared" si="490"/>
        <v>0</v>
      </c>
      <c r="AZ676" s="163">
        <f t="shared" si="490"/>
        <v>0</v>
      </c>
      <c r="BA676" s="163">
        <f t="shared" si="490"/>
        <v>0</v>
      </c>
      <c r="BB676" s="163"/>
      <c r="BC676" s="238"/>
    </row>
    <row r="677" spans="1:55" ht="22.5" customHeight="1">
      <c r="A677" s="309" t="s">
        <v>281</v>
      </c>
      <c r="B677" s="310" t="s">
        <v>316</v>
      </c>
      <c r="C677" s="310" t="s">
        <v>298</v>
      </c>
      <c r="D677" s="150" t="s">
        <v>41</v>
      </c>
      <c r="E677" s="208">
        <f>H677+K677+N677+Q677+T677+W677+Z677+AE677+AJ677+AO677+AT677+AY677</f>
        <v>6442.4467399999994</v>
      </c>
      <c r="F677" s="163">
        <f>I677+L677+O677+R677+U677+X677+AA677+AF677+AK677+AP677+AU677+AZ677</f>
        <v>777.86081999999999</v>
      </c>
      <c r="G677" s="163">
        <f t="shared" ref="G677:G728" si="491">F677*100/E677</f>
        <v>12.073996905095099</v>
      </c>
      <c r="H677" s="163">
        <f>H678+H679+H680+H682+H683</f>
        <v>0</v>
      </c>
      <c r="I677" s="163">
        <f>I678+I679+I680+I682+I683</f>
        <v>0</v>
      </c>
      <c r="J677" s="163"/>
      <c r="K677" s="163">
        <f>K678+K679+K680+K682+K683</f>
        <v>0</v>
      </c>
      <c r="L677" s="163">
        <f t="shared" ref="L677" si="492">L678+L679+L680+L682+L683</f>
        <v>0</v>
      </c>
      <c r="M677" s="163"/>
      <c r="N677" s="163">
        <f t="shared" ref="N677:O677" si="493">N678+N679+N680+N682+N683</f>
        <v>109.119</v>
      </c>
      <c r="O677" s="163">
        <f t="shared" si="493"/>
        <v>109.119</v>
      </c>
      <c r="P677" s="163"/>
      <c r="Q677" s="163">
        <f t="shared" ref="Q677:R677" si="494">Q678+Q679+Q680+Q682+Q683</f>
        <v>0</v>
      </c>
      <c r="R677" s="163">
        <f t="shared" si="494"/>
        <v>0</v>
      </c>
      <c r="S677" s="163"/>
      <c r="T677" s="163">
        <f t="shared" ref="T677:U677" si="495">T678+T679+T680+T682+T683</f>
        <v>14.50516</v>
      </c>
      <c r="U677" s="163">
        <f t="shared" si="495"/>
        <v>14.50516</v>
      </c>
      <c r="V677" s="163"/>
      <c r="W677" s="163">
        <f t="shared" ref="W677:X677" si="496">W678+W679+W680+W682+W683</f>
        <v>0</v>
      </c>
      <c r="X677" s="163">
        <f t="shared" si="496"/>
        <v>0</v>
      </c>
      <c r="Y677" s="163"/>
      <c r="Z677" s="163">
        <f t="shared" ref="Z677:AC677" si="497">Z678+Z679+Z680+Z682+Z683</f>
        <v>0</v>
      </c>
      <c r="AA677" s="163">
        <f t="shared" si="497"/>
        <v>0</v>
      </c>
      <c r="AB677" s="163">
        <f t="shared" si="497"/>
        <v>0</v>
      </c>
      <c r="AC677" s="163">
        <f t="shared" si="497"/>
        <v>0</v>
      </c>
      <c r="AD677" s="163"/>
      <c r="AE677" s="163">
        <f t="shared" ref="AE677:AH677" si="498">AE678+AE679+AE680+AE682+AE683</f>
        <v>0.98551999999999995</v>
      </c>
      <c r="AF677" s="163">
        <f t="shared" si="498"/>
        <v>0.98551999999999995</v>
      </c>
      <c r="AG677" s="163">
        <f t="shared" si="498"/>
        <v>0</v>
      </c>
      <c r="AH677" s="163">
        <f t="shared" si="498"/>
        <v>0</v>
      </c>
      <c r="AI677" s="163"/>
      <c r="AJ677" s="163">
        <f t="shared" ref="AJ677:AM677" si="499">AJ678+AJ679+AJ680+AJ682+AJ683</f>
        <v>141.14064000000002</v>
      </c>
      <c r="AK677" s="163">
        <f t="shared" si="499"/>
        <v>141.14064000000002</v>
      </c>
      <c r="AL677" s="163">
        <f t="shared" si="499"/>
        <v>0</v>
      </c>
      <c r="AM677" s="163">
        <f t="shared" si="499"/>
        <v>0</v>
      </c>
      <c r="AN677" s="163"/>
      <c r="AO677" s="163">
        <f t="shared" ref="AO677:AR677" si="500">AO678+AO679+AO680+AO682+AO683</f>
        <v>247.49437999999998</v>
      </c>
      <c r="AP677" s="163">
        <f t="shared" si="500"/>
        <v>247.49437999999998</v>
      </c>
      <c r="AQ677" s="163">
        <f t="shared" si="500"/>
        <v>0</v>
      </c>
      <c r="AR677" s="163">
        <f t="shared" si="500"/>
        <v>0</v>
      </c>
      <c r="AS677" s="163"/>
      <c r="AT677" s="163">
        <f t="shared" ref="AT677:AW677" si="501">AT678+AT679+AT680+AT682+AT683</f>
        <v>264.61612000000002</v>
      </c>
      <c r="AU677" s="163">
        <f t="shared" si="501"/>
        <v>264.61612000000002</v>
      </c>
      <c r="AV677" s="163">
        <f t="shared" si="501"/>
        <v>0</v>
      </c>
      <c r="AW677" s="163">
        <f t="shared" si="501"/>
        <v>0</v>
      </c>
      <c r="AX677" s="163"/>
      <c r="AY677" s="163">
        <f t="shared" ref="AY677" si="502">AY678+AY679+AY680+AY682+AY683</f>
        <v>5664.5859199999995</v>
      </c>
      <c r="AZ677" s="163">
        <f>AZ678+AZ679+AZ680+AZ682+AZ683</f>
        <v>0</v>
      </c>
      <c r="BA677" s="163"/>
      <c r="BB677" s="331" t="s">
        <v>405</v>
      </c>
      <c r="BC677" s="238"/>
    </row>
    <row r="678" spans="1:55" ht="32.25" customHeight="1">
      <c r="A678" s="309"/>
      <c r="B678" s="310"/>
      <c r="C678" s="310"/>
      <c r="D678" s="148" t="s">
        <v>37</v>
      </c>
      <c r="E678" s="163">
        <f t="shared" ref="E678:E680" si="503">H678+K678+N678+Q678+T678+W678+Z678+AE678+AJ678+AO678+AT678+AY678</f>
        <v>0</v>
      </c>
      <c r="F678" s="163">
        <f t="shared" ref="F678:F680" si="504">I678+L678+O678+R678+U678+X678+AA678+AF678+AK678+AP678+AU678+AZ678</f>
        <v>0</v>
      </c>
      <c r="G678" s="163"/>
      <c r="H678" s="163"/>
      <c r="I678" s="163"/>
      <c r="J678" s="163"/>
      <c r="K678" s="163">
        <f>K797</f>
        <v>0</v>
      </c>
      <c r="L678" s="163">
        <f t="shared" ref="L678:BA678" si="505">L797</f>
        <v>0</v>
      </c>
      <c r="M678" s="163">
        <f t="shared" si="505"/>
        <v>0</v>
      </c>
      <c r="N678" s="163">
        <f t="shared" si="505"/>
        <v>0</v>
      </c>
      <c r="O678" s="163">
        <f t="shared" si="505"/>
        <v>0</v>
      </c>
      <c r="P678" s="163">
        <f t="shared" si="505"/>
        <v>0</v>
      </c>
      <c r="Q678" s="163">
        <f t="shared" si="505"/>
        <v>0</v>
      </c>
      <c r="R678" s="163">
        <f t="shared" si="505"/>
        <v>0</v>
      </c>
      <c r="S678" s="163">
        <f t="shared" si="505"/>
        <v>0</v>
      </c>
      <c r="T678" s="163">
        <f t="shared" si="505"/>
        <v>0</v>
      </c>
      <c r="U678" s="163">
        <f t="shared" si="505"/>
        <v>0</v>
      </c>
      <c r="V678" s="163">
        <f t="shared" si="505"/>
        <v>0</v>
      </c>
      <c r="W678" s="163">
        <f t="shared" si="505"/>
        <v>0</v>
      </c>
      <c r="X678" s="163">
        <f t="shared" si="505"/>
        <v>0</v>
      </c>
      <c r="Y678" s="163">
        <f t="shared" si="505"/>
        <v>0</v>
      </c>
      <c r="Z678" s="163">
        <f t="shared" si="505"/>
        <v>0</v>
      </c>
      <c r="AA678" s="163">
        <f t="shared" si="505"/>
        <v>0</v>
      </c>
      <c r="AB678" s="163">
        <f t="shared" si="505"/>
        <v>0</v>
      </c>
      <c r="AC678" s="163">
        <f t="shared" si="505"/>
        <v>0</v>
      </c>
      <c r="AD678" s="163">
        <f t="shared" si="505"/>
        <v>0</v>
      </c>
      <c r="AE678" s="163">
        <f t="shared" si="505"/>
        <v>0</v>
      </c>
      <c r="AF678" s="163">
        <f t="shared" si="505"/>
        <v>0</v>
      </c>
      <c r="AG678" s="163">
        <f t="shared" si="505"/>
        <v>0</v>
      </c>
      <c r="AH678" s="163">
        <f t="shared" si="505"/>
        <v>0</v>
      </c>
      <c r="AI678" s="163">
        <f t="shared" si="505"/>
        <v>0</v>
      </c>
      <c r="AJ678" s="163">
        <f t="shared" si="505"/>
        <v>0</v>
      </c>
      <c r="AK678" s="163">
        <f t="shared" si="505"/>
        <v>0</v>
      </c>
      <c r="AL678" s="163">
        <f t="shared" si="505"/>
        <v>0</v>
      </c>
      <c r="AM678" s="163">
        <f t="shared" si="505"/>
        <v>0</v>
      </c>
      <c r="AN678" s="163">
        <f t="shared" si="505"/>
        <v>0</v>
      </c>
      <c r="AO678" s="163">
        <f t="shared" si="505"/>
        <v>0</v>
      </c>
      <c r="AP678" s="163">
        <f t="shared" si="505"/>
        <v>0</v>
      </c>
      <c r="AQ678" s="163">
        <f t="shared" si="505"/>
        <v>0</v>
      </c>
      <c r="AR678" s="163">
        <f t="shared" si="505"/>
        <v>0</v>
      </c>
      <c r="AS678" s="163">
        <f t="shared" si="505"/>
        <v>0</v>
      </c>
      <c r="AT678" s="163">
        <f t="shared" si="505"/>
        <v>0</v>
      </c>
      <c r="AU678" s="163">
        <f t="shared" si="505"/>
        <v>0</v>
      </c>
      <c r="AV678" s="163">
        <f t="shared" si="505"/>
        <v>0</v>
      </c>
      <c r="AW678" s="163">
        <f t="shared" si="505"/>
        <v>0</v>
      </c>
      <c r="AX678" s="163">
        <f t="shared" si="505"/>
        <v>0</v>
      </c>
      <c r="AY678" s="163">
        <f t="shared" si="505"/>
        <v>0</v>
      </c>
      <c r="AZ678" s="163">
        <f t="shared" si="505"/>
        <v>0</v>
      </c>
      <c r="BA678" s="163">
        <f t="shared" si="505"/>
        <v>0</v>
      </c>
      <c r="BB678" s="332"/>
      <c r="BC678" s="238"/>
    </row>
    <row r="679" spans="1:55" ht="50.25" customHeight="1">
      <c r="A679" s="309"/>
      <c r="B679" s="310"/>
      <c r="C679" s="310"/>
      <c r="D679" s="172" t="s">
        <v>2</v>
      </c>
      <c r="E679" s="163">
        <f t="shared" si="503"/>
        <v>356.3</v>
      </c>
      <c r="F679" s="163">
        <f t="shared" si="504"/>
        <v>347</v>
      </c>
      <c r="G679" s="163">
        <f t="shared" si="491"/>
        <v>97.389840022452987</v>
      </c>
      <c r="H679" s="163">
        <f>H798</f>
        <v>0</v>
      </c>
      <c r="I679" s="163">
        <f t="shared" ref="I679" si="506">I798</f>
        <v>0</v>
      </c>
      <c r="J679" s="163"/>
      <c r="K679" s="163">
        <f t="shared" ref="K679:BA679" si="507">K798</f>
        <v>0</v>
      </c>
      <c r="L679" s="163">
        <f t="shared" si="507"/>
        <v>0</v>
      </c>
      <c r="M679" s="163">
        <f t="shared" si="507"/>
        <v>0</v>
      </c>
      <c r="N679" s="163">
        <f t="shared" si="507"/>
        <v>109.119</v>
      </c>
      <c r="O679" s="163">
        <f t="shared" si="507"/>
        <v>109.119</v>
      </c>
      <c r="P679" s="163">
        <f t="shared" si="507"/>
        <v>0</v>
      </c>
      <c r="Q679" s="163">
        <f t="shared" si="507"/>
        <v>0</v>
      </c>
      <c r="R679" s="163">
        <f t="shared" si="507"/>
        <v>0</v>
      </c>
      <c r="S679" s="163">
        <f t="shared" si="507"/>
        <v>0</v>
      </c>
      <c r="T679" s="163">
        <f t="shared" si="507"/>
        <v>14.50516</v>
      </c>
      <c r="U679" s="163">
        <f t="shared" si="507"/>
        <v>14.50516</v>
      </c>
      <c r="V679" s="163">
        <f t="shared" si="507"/>
        <v>0</v>
      </c>
      <c r="W679" s="163">
        <f t="shared" si="507"/>
        <v>0</v>
      </c>
      <c r="X679" s="163">
        <f t="shared" si="507"/>
        <v>0</v>
      </c>
      <c r="Y679" s="163">
        <f t="shared" si="507"/>
        <v>0</v>
      </c>
      <c r="Z679" s="163">
        <f t="shared" si="507"/>
        <v>0</v>
      </c>
      <c r="AA679" s="163">
        <f t="shared" si="507"/>
        <v>0</v>
      </c>
      <c r="AB679" s="163">
        <f t="shared" si="507"/>
        <v>0</v>
      </c>
      <c r="AC679" s="163">
        <f t="shared" si="507"/>
        <v>0</v>
      </c>
      <c r="AD679" s="163">
        <f t="shared" si="507"/>
        <v>0</v>
      </c>
      <c r="AE679" s="163">
        <f t="shared" si="507"/>
        <v>0</v>
      </c>
      <c r="AF679" s="163">
        <f t="shared" si="507"/>
        <v>0</v>
      </c>
      <c r="AG679" s="163">
        <f t="shared" si="507"/>
        <v>0</v>
      </c>
      <c r="AH679" s="163">
        <f t="shared" si="507"/>
        <v>0</v>
      </c>
      <c r="AI679" s="163">
        <f t="shared" si="507"/>
        <v>0</v>
      </c>
      <c r="AJ679" s="163">
        <f t="shared" si="507"/>
        <v>58.02064</v>
      </c>
      <c r="AK679" s="163">
        <f t="shared" si="507"/>
        <v>58.02064</v>
      </c>
      <c r="AL679" s="163">
        <f t="shared" si="507"/>
        <v>0</v>
      </c>
      <c r="AM679" s="163">
        <f t="shared" si="507"/>
        <v>0</v>
      </c>
      <c r="AN679" s="163">
        <f t="shared" si="507"/>
        <v>0</v>
      </c>
      <c r="AO679" s="163">
        <f t="shared" si="507"/>
        <v>136.821</v>
      </c>
      <c r="AP679" s="163">
        <f t="shared" si="507"/>
        <v>136.821</v>
      </c>
      <c r="AQ679" s="163">
        <f t="shared" si="507"/>
        <v>0</v>
      </c>
      <c r="AR679" s="163">
        <f t="shared" si="507"/>
        <v>0</v>
      </c>
      <c r="AS679" s="163">
        <f t="shared" si="507"/>
        <v>0</v>
      </c>
      <c r="AT679" s="163">
        <f t="shared" si="507"/>
        <v>28.534199999999998</v>
      </c>
      <c r="AU679" s="163">
        <f t="shared" si="507"/>
        <v>28.534199999999998</v>
      </c>
      <c r="AV679" s="163">
        <f t="shared" si="507"/>
        <v>0</v>
      </c>
      <c r="AW679" s="163">
        <f t="shared" si="507"/>
        <v>0</v>
      </c>
      <c r="AX679" s="163">
        <f t="shared" si="507"/>
        <v>0</v>
      </c>
      <c r="AY679" s="163">
        <f t="shared" si="507"/>
        <v>9.3000000000000007</v>
      </c>
      <c r="AZ679" s="163">
        <f t="shared" si="507"/>
        <v>0</v>
      </c>
      <c r="BA679" s="163">
        <f t="shared" si="507"/>
        <v>0</v>
      </c>
      <c r="BB679" s="332"/>
      <c r="BC679" s="238"/>
    </row>
    <row r="680" spans="1:55" ht="22.5" customHeight="1">
      <c r="A680" s="309"/>
      <c r="B680" s="310"/>
      <c r="C680" s="310"/>
      <c r="D680" s="236" t="s">
        <v>268</v>
      </c>
      <c r="E680" s="163">
        <f t="shared" si="503"/>
        <v>6086.1467399999992</v>
      </c>
      <c r="F680" s="163">
        <f t="shared" si="504"/>
        <v>430.86081999999999</v>
      </c>
      <c r="G680" s="163">
        <f t="shared" si="491"/>
        <v>7.0793695651183075</v>
      </c>
      <c r="H680" s="163">
        <f t="shared" ref="H680:I680" si="508">H799</f>
        <v>0</v>
      </c>
      <c r="I680" s="163">
        <f t="shared" si="508"/>
        <v>0</v>
      </c>
      <c r="J680" s="163"/>
      <c r="K680" s="163">
        <f t="shared" ref="K680:BA680" si="509">K799</f>
        <v>0</v>
      </c>
      <c r="L680" s="163">
        <f t="shared" si="509"/>
        <v>0</v>
      </c>
      <c r="M680" s="163">
        <f t="shared" si="509"/>
        <v>0</v>
      </c>
      <c r="N680" s="163">
        <f t="shared" si="509"/>
        <v>0</v>
      </c>
      <c r="O680" s="163">
        <f t="shared" si="509"/>
        <v>0</v>
      </c>
      <c r="P680" s="163">
        <f t="shared" si="509"/>
        <v>0</v>
      </c>
      <c r="Q680" s="163">
        <f t="shared" si="509"/>
        <v>0</v>
      </c>
      <c r="R680" s="163">
        <f t="shared" si="509"/>
        <v>0</v>
      </c>
      <c r="S680" s="163">
        <f t="shared" si="509"/>
        <v>0</v>
      </c>
      <c r="T680" s="163">
        <f t="shared" si="509"/>
        <v>0</v>
      </c>
      <c r="U680" s="163">
        <f t="shared" si="509"/>
        <v>0</v>
      </c>
      <c r="V680" s="163">
        <f t="shared" si="509"/>
        <v>0</v>
      </c>
      <c r="W680" s="163">
        <f t="shared" si="509"/>
        <v>0</v>
      </c>
      <c r="X680" s="163">
        <f t="shared" si="509"/>
        <v>0</v>
      </c>
      <c r="Y680" s="163">
        <f t="shared" si="509"/>
        <v>0</v>
      </c>
      <c r="Z680" s="163">
        <f t="shared" si="509"/>
        <v>0</v>
      </c>
      <c r="AA680" s="163">
        <f t="shared" si="509"/>
        <v>0</v>
      </c>
      <c r="AB680" s="163">
        <f t="shared" si="509"/>
        <v>0</v>
      </c>
      <c r="AC680" s="163">
        <f t="shared" si="509"/>
        <v>0</v>
      </c>
      <c r="AD680" s="163">
        <f t="shared" si="509"/>
        <v>0</v>
      </c>
      <c r="AE680" s="163">
        <f t="shared" si="509"/>
        <v>0.98551999999999995</v>
      </c>
      <c r="AF680" s="163">
        <f t="shared" si="509"/>
        <v>0.98551999999999995</v>
      </c>
      <c r="AG680" s="163">
        <f t="shared" si="509"/>
        <v>0</v>
      </c>
      <c r="AH680" s="163">
        <f t="shared" si="509"/>
        <v>0</v>
      </c>
      <c r="AI680" s="163">
        <f t="shared" si="509"/>
        <v>0</v>
      </c>
      <c r="AJ680" s="163">
        <f t="shared" si="509"/>
        <v>83.12</v>
      </c>
      <c r="AK680" s="163">
        <f t="shared" si="509"/>
        <v>83.12</v>
      </c>
      <c r="AL680" s="163">
        <f t="shared" si="509"/>
        <v>0</v>
      </c>
      <c r="AM680" s="163">
        <f t="shared" si="509"/>
        <v>0</v>
      </c>
      <c r="AN680" s="163">
        <f t="shared" si="509"/>
        <v>0</v>
      </c>
      <c r="AO680" s="163">
        <f t="shared" si="509"/>
        <v>110.67337999999999</v>
      </c>
      <c r="AP680" s="163">
        <f t="shared" si="509"/>
        <v>110.67337999999999</v>
      </c>
      <c r="AQ680" s="163">
        <f t="shared" si="509"/>
        <v>0</v>
      </c>
      <c r="AR680" s="163">
        <f t="shared" si="509"/>
        <v>0</v>
      </c>
      <c r="AS680" s="163">
        <f t="shared" si="509"/>
        <v>0</v>
      </c>
      <c r="AT680" s="163">
        <f t="shared" si="509"/>
        <v>236.08192000000003</v>
      </c>
      <c r="AU680" s="163">
        <f t="shared" si="509"/>
        <v>236.08192000000003</v>
      </c>
      <c r="AV680" s="163">
        <f t="shared" si="509"/>
        <v>0</v>
      </c>
      <c r="AW680" s="163">
        <f t="shared" si="509"/>
        <v>0</v>
      </c>
      <c r="AX680" s="163">
        <f t="shared" si="509"/>
        <v>0</v>
      </c>
      <c r="AY680" s="163">
        <f t="shared" si="509"/>
        <v>5655.2859199999994</v>
      </c>
      <c r="AZ680" s="163">
        <f t="shared" si="509"/>
        <v>0</v>
      </c>
      <c r="BA680" s="163">
        <f t="shared" si="509"/>
        <v>0</v>
      </c>
      <c r="BB680" s="332"/>
      <c r="BC680" s="238"/>
    </row>
    <row r="681" spans="1:55" ht="82.5" customHeight="1">
      <c r="A681" s="309"/>
      <c r="B681" s="310"/>
      <c r="C681" s="310"/>
      <c r="D681" s="236" t="s">
        <v>274</v>
      </c>
      <c r="E681" s="163">
        <f t="shared" ref="E681:E683" si="510">H681+K681+N681+Q681+T681+W681+Z681+AE681+AJ681+AO681+AT681+AY681</f>
        <v>0</v>
      </c>
      <c r="F681" s="163">
        <f t="shared" ref="F681:F682" si="511">L681+O681+R681+U681+X681+AC681+AH681+AM681+AR681+AW681+AZ681</f>
        <v>0</v>
      </c>
      <c r="G681" s="163"/>
      <c r="H681" s="163">
        <f t="shared" ref="H681:I681" si="512">H800</f>
        <v>0</v>
      </c>
      <c r="I681" s="163">
        <f t="shared" si="512"/>
        <v>0</v>
      </c>
      <c r="J681" s="163"/>
      <c r="K681" s="163">
        <f t="shared" ref="K681:BA681" si="513">K800</f>
        <v>0</v>
      </c>
      <c r="L681" s="163">
        <f t="shared" si="513"/>
        <v>0</v>
      </c>
      <c r="M681" s="163">
        <f t="shared" si="513"/>
        <v>0</v>
      </c>
      <c r="N681" s="163">
        <f t="shared" si="513"/>
        <v>0</v>
      </c>
      <c r="O681" s="163">
        <f t="shared" si="513"/>
        <v>0</v>
      </c>
      <c r="P681" s="163">
        <f t="shared" si="513"/>
        <v>0</v>
      </c>
      <c r="Q681" s="163">
        <f t="shared" si="513"/>
        <v>0</v>
      </c>
      <c r="R681" s="163">
        <f t="shared" si="513"/>
        <v>0</v>
      </c>
      <c r="S681" s="163">
        <f t="shared" si="513"/>
        <v>0</v>
      </c>
      <c r="T681" s="163">
        <f t="shared" si="513"/>
        <v>0</v>
      </c>
      <c r="U681" s="163">
        <f t="shared" si="513"/>
        <v>0</v>
      </c>
      <c r="V681" s="163">
        <f t="shared" si="513"/>
        <v>0</v>
      </c>
      <c r="W681" s="163">
        <f t="shared" si="513"/>
        <v>0</v>
      </c>
      <c r="X681" s="163">
        <f t="shared" si="513"/>
        <v>0</v>
      </c>
      <c r="Y681" s="163">
        <f t="shared" si="513"/>
        <v>0</v>
      </c>
      <c r="Z681" s="163">
        <f t="shared" si="513"/>
        <v>0</v>
      </c>
      <c r="AA681" s="163">
        <f t="shared" si="513"/>
        <v>0</v>
      </c>
      <c r="AB681" s="163">
        <f t="shared" si="513"/>
        <v>0</v>
      </c>
      <c r="AC681" s="163">
        <f t="shared" si="513"/>
        <v>0</v>
      </c>
      <c r="AD681" s="163">
        <f t="shared" si="513"/>
        <v>0</v>
      </c>
      <c r="AE681" s="163">
        <f t="shared" si="513"/>
        <v>0</v>
      </c>
      <c r="AF681" s="163">
        <f t="shared" si="513"/>
        <v>0</v>
      </c>
      <c r="AG681" s="163">
        <f t="shared" si="513"/>
        <v>0</v>
      </c>
      <c r="AH681" s="163">
        <f t="shared" si="513"/>
        <v>0</v>
      </c>
      <c r="AI681" s="163">
        <f t="shared" si="513"/>
        <v>0</v>
      </c>
      <c r="AJ681" s="163">
        <f t="shared" si="513"/>
        <v>0</v>
      </c>
      <c r="AK681" s="163">
        <f t="shared" si="513"/>
        <v>0</v>
      </c>
      <c r="AL681" s="163">
        <f t="shared" si="513"/>
        <v>0</v>
      </c>
      <c r="AM681" s="163">
        <f t="shared" si="513"/>
        <v>0</v>
      </c>
      <c r="AN681" s="163">
        <f t="shared" si="513"/>
        <v>0</v>
      </c>
      <c r="AO681" s="163">
        <f t="shared" si="513"/>
        <v>0</v>
      </c>
      <c r="AP681" s="163">
        <f t="shared" si="513"/>
        <v>0</v>
      </c>
      <c r="AQ681" s="163">
        <f t="shared" si="513"/>
        <v>0</v>
      </c>
      <c r="AR681" s="163">
        <f t="shared" si="513"/>
        <v>0</v>
      </c>
      <c r="AS681" s="163">
        <f t="shared" si="513"/>
        <v>0</v>
      </c>
      <c r="AT681" s="163">
        <f t="shared" si="513"/>
        <v>0</v>
      </c>
      <c r="AU681" s="163">
        <f t="shared" si="513"/>
        <v>0</v>
      </c>
      <c r="AV681" s="163">
        <f t="shared" si="513"/>
        <v>0</v>
      </c>
      <c r="AW681" s="163">
        <f t="shared" si="513"/>
        <v>0</v>
      </c>
      <c r="AX681" s="163">
        <f t="shared" si="513"/>
        <v>0</v>
      </c>
      <c r="AY681" s="163">
        <f t="shared" si="513"/>
        <v>0</v>
      </c>
      <c r="AZ681" s="163">
        <f t="shared" si="513"/>
        <v>0</v>
      </c>
      <c r="BA681" s="163">
        <f t="shared" si="513"/>
        <v>0</v>
      </c>
      <c r="BB681" s="332"/>
      <c r="BC681" s="238"/>
    </row>
    <row r="682" spans="1:55" ht="22.5" customHeight="1">
      <c r="A682" s="309"/>
      <c r="B682" s="310"/>
      <c r="C682" s="310"/>
      <c r="D682" s="236" t="s">
        <v>269</v>
      </c>
      <c r="E682" s="163">
        <f t="shared" si="510"/>
        <v>0</v>
      </c>
      <c r="F682" s="163">
        <f t="shared" si="511"/>
        <v>0</v>
      </c>
      <c r="G682" s="163"/>
      <c r="H682" s="163">
        <f t="shared" ref="H682:I682" si="514">H801</f>
        <v>0</v>
      </c>
      <c r="I682" s="163">
        <f t="shared" si="514"/>
        <v>0</v>
      </c>
      <c r="J682" s="163"/>
      <c r="K682" s="163">
        <f t="shared" ref="K682:BA682" si="515">K801</f>
        <v>0</v>
      </c>
      <c r="L682" s="163">
        <f t="shared" si="515"/>
        <v>0</v>
      </c>
      <c r="M682" s="163">
        <f t="shared" si="515"/>
        <v>0</v>
      </c>
      <c r="N682" s="163">
        <f t="shared" si="515"/>
        <v>0</v>
      </c>
      <c r="O682" s="163">
        <f t="shared" si="515"/>
        <v>0</v>
      </c>
      <c r="P682" s="163">
        <f t="shared" si="515"/>
        <v>0</v>
      </c>
      <c r="Q682" s="163">
        <f t="shared" si="515"/>
        <v>0</v>
      </c>
      <c r="R682" s="163">
        <f t="shared" si="515"/>
        <v>0</v>
      </c>
      <c r="S682" s="163">
        <f t="shared" si="515"/>
        <v>0</v>
      </c>
      <c r="T682" s="163">
        <f t="shared" si="515"/>
        <v>0</v>
      </c>
      <c r="U682" s="163">
        <f t="shared" si="515"/>
        <v>0</v>
      </c>
      <c r="V682" s="163">
        <f t="shared" si="515"/>
        <v>0</v>
      </c>
      <c r="W682" s="163">
        <f t="shared" si="515"/>
        <v>0</v>
      </c>
      <c r="X682" s="163">
        <f t="shared" si="515"/>
        <v>0</v>
      </c>
      <c r="Y682" s="163">
        <f t="shared" si="515"/>
        <v>0</v>
      </c>
      <c r="Z682" s="163">
        <f t="shared" si="515"/>
        <v>0</v>
      </c>
      <c r="AA682" s="163">
        <f t="shared" si="515"/>
        <v>0</v>
      </c>
      <c r="AB682" s="163">
        <f t="shared" si="515"/>
        <v>0</v>
      </c>
      <c r="AC682" s="163">
        <f t="shared" si="515"/>
        <v>0</v>
      </c>
      <c r="AD682" s="163">
        <f t="shared" si="515"/>
        <v>0</v>
      </c>
      <c r="AE682" s="163">
        <f t="shared" si="515"/>
        <v>0</v>
      </c>
      <c r="AF682" s="163">
        <f t="shared" si="515"/>
        <v>0</v>
      </c>
      <c r="AG682" s="163">
        <f t="shared" si="515"/>
        <v>0</v>
      </c>
      <c r="AH682" s="163">
        <f t="shared" si="515"/>
        <v>0</v>
      </c>
      <c r="AI682" s="163">
        <f t="shared" si="515"/>
        <v>0</v>
      </c>
      <c r="AJ682" s="163">
        <f t="shared" si="515"/>
        <v>0</v>
      </c>
      <c r="AK682" s="163">
        <f t="shared" si="515"/>
        <v>0</v>
      </c>
      <c r="AL682" s="163">
        <f t="shared" si="515"/>
        <v>0</v>
      </c>
      <c r="AM682" s="163">
        <f t="shared" si="515"/>
        <v>0</v>
      </c>
      <c r="AN682" s="163">
        <f t="shared" si="515"/>
        <v>0</v>
      </c>
      <c r="AO682" s="163">
        <f t="shared" si="515"/>
        <v>0</v>
      </c>
      <c r="AP682" s="163">
        <f t="shared" si="515"/>
        <v>0</v>
      </c>
      <c r="AQ682" s="163">
        <f t="shared" si="515"/>
        <v>0</v>
      </c>
      <c r="AR682" s="163">
        <f t="shared" si="515"/>
        <v>0</v>
      </c>
      <c r="AS682" s="163">
        <f t="shared" si="515"/>
        <v>0</v>
      </c>
      <c r="AT682" s="163">
        <f t="shared" si="515"/>
        <v>0</v>
      </c>
      <c r="AU682" s="163">
        <f t="shared" si="515"/>
        <v>0</v>
      </c>
      <c r="AV682" s="163">
        <f t="shared" si="515"/>
        <v>0</v>
      </c>
      <c r="AW682" s="163">
        <f t="shared" si="515"/>
        <v>0</v>
      </c>
      <c r="AX682" s="163">
        <f t="shared" si="515"/>
        <v>0</v>
      </c>
      <c r="AY682" s="163">
        <f t="shared" si="515"/>
        <v>0</v>
      </c>
      <c r="AZ682" s="163">
        <f t="shared" si="515"/>
        <v>0</v>
      </c>
      <c r="BA682" s="163">
        <f t="shared" si="515"/>
        <v>0</v>
      </c>
      <c r="BB682" s="333"/>
      <c r="BC682" s="238"/>
    </row>
    <row r="683" spans="1:55" ht="31.2">
      <c r="A683" s="309"/>
      <c r="B683" s="310"/>
      <c r="C683" s="310"/>
      <c r="D683" s="238" t="s">
        <v>43</v>
      </c>
      <c r="E683" s="163">
        <f t="shared" si="510"/>
        <v>0</v>
      </c>
      <c r="F683" s="163">
        <f t="shared" ref="F683" si="516">I683+L683+O683+R683+U683+X683+AA683+AF683+AK683+AP683+AU683+AZ683</f>
        <v>0</v>
      </c>
      <c r="G683" s="163"/>
      <c r="H683" s="163">
        <f t="shared" ref="H683:I683" si="517">H802</f>
        <v>0</v>
      </c>
      <c r="I683" s="163">
        <f t="shared" si="517"/>
        <v>0</v>
      </c>
      <c r="J683" s="163"/>
      <c r="K683" s="163">
        <f t="shared" ref="K683:BA683" si="518">K802</f>
        <v>0</v>
      </c>
      <c r="L683" s="163">
        <f t="shared" si="518"/>
        <v>0</v>
      </c>
      <c r="M683" s="163">
        <f t="shared" si="518"/>
        <v>0</v>
      </c>
      <c r="N683" s="163">
        <f t="shared" si="518"/>
        <v>0</v>
      </c>
      <c r="O683" s="163">
        <f t="shared" si="518"/>
        <v>0</v>
      </c>
      <c r="P683" s="163">
        <f t="shared" si="518"/>
        <v>0</v>
      </c>
      <c r="Q683" s="163">
        <f t="shared" si="518"/>
        <v>0</v>
      </c>
      <c r="R683" s="163">
        <f t="shared" si="518"/>
        <v>0</v>
      </c>
      <c r="S683" s="163">
        <f t="shared" si="518"/>
        <v>0</v>
      </c>
      <c r="T683" s="163">
        <f t="shared" si="518"/>
        <v>0</v>
      </c>
      <c r="U683" s="163">
        <f t="shared" si="518"/>
        <v>0</v>
      </c>
      <c r="V683" s="163">
        <f t="shared" si="518"/>
        <v>0</v>
      </c>
      <c r="W683" s="163">
        <f t="shared" si="518"/>
        <v>0</v>
      </c>
      <c r="X683" s="163">
        <f t="shared" si="518"/>
        <v>0</v>
      </c>
      <c r="Y683" s="163">
        <f t="shared" si="518"/>
        <v>0</v>
      </c>
      <c r="Z683" s="163">
        <f t="shared" si="518"/>
        <v>0</v>
      </c>
      <c r="AA683" s="163">
        <f t="shared" si="518"/>
        <v>0</v>
      </c>
      <c r="AB683" s="163">
        <f t="shared" si="518"/>
        <v>0</v>
      </c>
      <c r="AC683" s="163">
        <f t="shared" si="518"/>
        <v>0</v>
      </c>
      <c r="AD683" s="163">
        <f t="shared" si="518"/>
        <v>0</v>
      </c>
      <c r="AE683" s="163">
        <f t="shared" si="518"/>
        <v>0</v>
      </c>
      <c r="AF683" s="163">
        <f t="shared" si="518"/>
        <v>0</v>
      </c>
      <c r="AG683" s="163">
        <f t="shared" si="518"/>
        <v>0</v>
      </c>
      <c r="AH683" s="163">
        <f t="shared" si="518"/>
        <v>0</v>
      </c>
      <c r="AI683" s="163">
        <f t="shared" si="518"/>
        <v>0</v>
      </c>
      <c r="AJ683" s="163">
        <f t="shared" si="518"/>
        <v>0</v>
      </c>
      <c r="AK683" s="163">
        <f t="shared" si="518"/>
        <v>0</v>
      </c>
      <c r="AL683" s="163">
        <f t="shared" si="518"/>
        <v>0</v>
      </c>
      <c r="AM683" s="163">
        <f t="shared" si="518"/>
        <v>0</v>
      </c>
      <c r="AN683" s="163">
        <f t="shared" si="518"/>
        <v>0</v>
      </c>
      <c r="AO683" s="163">
        <f t="shared" si="518"/>
        <v>0</v>
      </c>
      <c r="AP683" s="163">
        <f t="shared" si="518"/>
        <v>0</v>
      </c>
      <c r="AQ683" s="163">
        <f t="shared" si="518"/>
        <v>0</v>
      </c>
      <c r="AR683" s="163">
        <f t="shared" si="518"/>
        <v>0</v>
      </c>
      <c r="AS683" s="163">
        <f t="shared" si="518"/>
        <v>0</v>
      </c>
      <c r="AT683" s="163">
        <f t="shared" si="518"/>
        <v>0</v>
      </c>
      <c r="AU683" s="163">
        <f t="shared" si="518"/>
        <v>0</v>
      </c>
      <c r="AV683" s="163">
        <f t="shared" si="518"/>
        <v>0</v>
      </c>
      <c r="AW683" s="163">
        <f t="shared" si="518"/>
        <v>0</v>
      </c>
      <c r="AX683" s="163">
        <f t="shared" si="518"/>
        <v>0</v>
      </c>
      <c r="AY683" s="163">
        <f t="shared" si="518"/>
        <v>0</v>
      </c>
      <c r="AZ683" s="163">
        <f t="shared" si="518"/>
        <v>0</v>
      </c>
      <c r="BA683" s="163">
        <f t="shared" si="518"/>
        <v>0</v>
      </c>
      <c r="BB683" s="163"/>
      <c r="BC683" s="238"/>
    </row>
    <row r="684" spans="1:55" ht="22.5" customHeight="1">
      <c r="A684" s="309" t="s">
        <v>327</v>
      </c>
      <c r="B684" s="310" t="s">
        <v>295</v>
      </c>
      <c r="C684" s="310" t="s">
        <v>298</v>
      </c>
      <c r="D684" s="150" t="s">
        <v>41</v>
      </c>
      <c r="E684" s="163">
        <f>H684+K684+N684+Q684+T684+W684+Z684+AE684+AJ684+AO684+AT684+AY684</f>
        <v>328.4</v>
      </c>
      <c r="F684" s="163">
        <f>I684+L684+O684+R684+U684+X684+AA684+AF684+AK684+AP684+AU684+AZ684</f>
        <v>0</v>
      </c>
      <c r="G684" s="163">
        <f t="shared" si="491"/>
        <v>0</v>
      </c>
      <c r="H684" s="163"/>
      <c r="I684" s="163"/>
      <c r="J684" s="163"/>
      <c r="K684" s="163">
        <f>K685+K686+K687+K689+K690</f>
        <v>0</v>
      </c>
      <c r="L684" s="163">
        <f t="shared" ref="L684:AY684" si="519">L685+L686+L687+L689+L690</f>
        <v>0</v>
      </c>
      <c r="M684" s="163"/>
      <c r="N684" s="163">
        <f t="shared" si="519"/>
        <v>0</v>
      </c>
      <c r="O684" s="163">
        <f t="shared" si="519"/>
        <v>0</v>
      </c>
      <c r="P684" s="163"/>
      <c r="Q684" s="163">
        <f t="shared" si="519"/>
        <v>0</v>
      </c>
      <c r="R684" s="163">
        <f t="shared" si="519"/>
        <v>0</v>
      </c>
      <c r="S684" s="163"/>
      <c r="T684" s="163">
        <f t="shared" si="519"/>
        <v>0</v>
      </c>
      <c r="U684" s="163">
        <f t="shared" si="519"/>
        <v>0</v>
      </c>
      <c r="V684" s="163"/>
      <c r="W684" s="163">
        <f t="shared" si="519"/>
        <v>0</v>
      </c>
      <c r="X684" s="163">
        <f t="shared" si="519"/>
        <v>0</v>
      </c>
      <c r="Y684" s="163"/>
      <c r="Z684" s="163">
        <f t="shared" si="519"/>
        <v>0</v>
      </c>
      <c r="AA684" s="163">
        <f t="shared" si="519"/>
        <v>0</v>
      </c>
      <c r="AB684" s="163">
        <f t="shared" si="519"/>
        <v>0</v>
      </c>
      <c r="AC684" s="163">
        <f t="shared" si="519"/>
        <v>0</v>
      </c>
      <c r="AD684" s="163"/>
      <c r="AE684" s="163">
        <f t="shared" si="519"/>
        <v>0</v>
      </c>
      <c r="AF684" s="163">
        <f t="shared" si="519"/>
        <v>0</v>
      </c>
      <c r="AG684" s="163">
        <f t="shared" si="519"/>
        <v>0</v>
      </c>
      <c r="AH684" s="163">
        <f t="shared" si="519"/>
        <v>0</v>
      </c>
      <c r="AI684" s="163"/>
      <c r="AJ684" s="163">
        <f t="shared" si="519"/>
        <v>0</v>
      </c>
      <c r="AK684" s="163">
        <f t="shared" si="519"/>
        <v>0</v>
      </c>
      <c r="AL684" s="163">
        <f t="shared" si="519"/>
        <v>0</v>
      </c>
      <c r="AM684" s="163">
        <f t="shared" si="519"/>
        <v>0</v>
      </c>
      <c r="AN684" s="163"/>
      <c r="AO684" s="163">
        <f t="shared" si="519"/>
        <v>0</v>
      </c>
      <c r="AP684" s="163">
        <f t="shared" si="519"/>
        <v>0</v>
      </c>
      <c r="AQ684" s="163">
        <f t="shared" si="519"/>
        <v>0</v>
      </c>
      <c r="AR684" s="163">
        <f t="shared" si="519"/>
        <v>0</v>
      </c>
      <c r="AS684" s="163"/>
      <c r="AT684" s="163">
        <f t="shared" si="519"/>
        <v>0</v>
      </c>
      <c r="AU684" s="163">
        <f t="shared" si="519"/>
        <v>0</v>
      </c>
      <c r="AV684" s="163">
        <f t="shared" si="519"/>
        <v>0</v>
      </c>
      <c r="AW684" s="163">
        <f t="shared" si="519"/>
        <v>0</v>
      </c>
      <c r="AX684" s="163"/>
      <c r="AY684" s="163">
        <f t="shared" si="519"/>
        <v>328.4</v>
      </c>
      <c r="AZ684" s="163">
        <f>AZ685+AZ686+AZ687+AZ689+AZ690</f>
        <v>0</v>
      </c>
      <c r="BA684" s="163"/>
      <c r="BB684" s="163"/>
      <c r="BC684" s="238"/>
    </row>
    <row r="685" spans="1:55" ht="32.25" customHeight="1">
      <c r="A685" s="309"/>
      <c r="B685" s="310"/>
      <c r="C685" s="310"/>
      <c r="D685" s="148" t="s">
        <v>37</v>
      </c>
      <c r="E685" s="163">
        <f t="shared" ref="E685:F686" si="520">H685+K685+N685+Q685+T685+W685+Z685+AE685+AJ685+AO685+AT685+AY685</f>
        <v>0</v>
      </c>
      <c r="F685" s="163">
        <f t="shared" ref="F685:F689" si="521">L685+O685+R685+U685+X685+AC685+AH685+AM685+AR685+AW685+AZ685</f>
        <v>0</v>
      </c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3"/>
      <c r="AA685" s="163"/>
      <c r="AB685" s="163"/>
      <c r="AC685" s="163"/>
      <c r="AD685" s="163"/>
      <c r="AE685" s="163"/>
      <c r="AF685" s="163"/>
      <c r="AG685" s="163"/>
      <c r="AH685" s="163"/>
      <c r="AI685" s="163"/>
      <c r="AJ685" s="163"/>
      <c r="AK685" s="163"/>
      <c r="AL685" s="163"/>
      <c r="AM685" s="163"/>
      <c r="AN685" s="163"/>
      <c r="AO685" s="163"/>
      <c r="AP685" s="163"/>
      <c r="AQ685" s="163"/>
      <c r="AR685" s="163"/>
      <c r="AS685" s="163"/>
      <c r="AT685" s="163"/>
      <c r="AU685" s="163"/>
      <c r="AV685" s="163"/>
      <c r="AW685" s="163"/>
      <c r="AX685" s="163"/>
      <c r="AY685" s="163"/>
      <c r="AZ685" s="163"/>
      <c r="BA685" s="163"/>
      <c r="BB685" s="163"/>
      <c r="BC685" s="238"/>
    </row>
    <row r="686" spans="1:55" ht="50.25" customHeight="1">
      <c r="A686" s="309"/>
      <c r="B686" s="310"/>
      <c r="C686" s="310"/>
      <c r="D686" s="172" t="s">
        <v>2</v>
      </c>
      <c r="E686" s="163">
        <f t="shared" si="520"/>
        <v>0</v>
      </c>
      <c r="F686" s="163">
        <f t="shared" si="520"/>
        <v>0</v>
      </c>
      <c r="G686" s="163" t="e">
        <f t="shared" si="491"/>
        <v>#DIV/0!</v>
      </c>
      <c r="H686" s="163"/>
      <c r="I686" s="163"/>
      <c r="J686" s="163"/>
      <c r="K686" s="163"/>
      <c r="L686" s="163"/>
      <c r="M686" s="163"/>
      <c r="N686" s="201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3"/>
      <c r="AA686" s="163"/>
      <c r="AB686" s="163"/>
      <c r="AC686" s="163"/>
      <c r="AD686" s="163"/>
      <c r="AE686" s="163"/>
      <c r="AF686" s="163"/>
      <c r="AG686" s="163"/>
      <c r="AH686" s="163"/>
      <c r="AI686" s="163"/>
      <c r="AJ686" s="163"/>
      <c r="AK686" s="163"/>
      <c r="AL686" s="163"/>
      <c r="AM686" s="163"/>
      <c r="AN686" s="163"/>
      <c r="AO686" s="163"/>
      <c r="AP686" s="163"/>
      <c r="AQ686" s="163"/>
      <c r="AR686" s="163"/>
      <c r="AS686" s="163"/>
      <c r="AT686" s="163"/>
      <c r="AU686" s="163"/>
      <c r="AV686" s="163"/>
      <c r="AW686" s="163"/>
      <c r="AX686" s="163"/>
      <c r="AY686" s="163"/>
      <c r="AZ686" s="163"/>
      <c r="BA686" s="163"/>
      <c r="BB686" s="163"/>
      <c r="BC686" s="238"/>
    </row>
    <row r="687" spans="1:55" ht="22.5" customHeight="1">
      <c r="A687" s="309"/>
      <c r="B687" s="310"/>
      <c r="C687" s="310"/>
      <c r="D687" s="236" t="s">
        <v>268</v>
      </c>
      <c r="E687" s="207">
        <f>H687+K687+N687+Q687+T687+W687+Z687+AE687+AJ687+AO687+AT687+AY687</f>
        <v>328.4</v>
      </c>
      <c r="F687" s="163">
        <f t="shared" si="521"/>
        <v>0</v>
      </c>
      <c r="G687" s="163">
        <f t="shared" si="491"/>
        <v>0</v>
      </c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3"/>
      <c r="AA687" s="163"/>
      <c r="AB687" s="163"/>
      <c r="AC687" s="163"/>
      <c r="AD687" s="163"/>
      <c r="AE687" s="163"/>
      <c r="AF687" s="163"/>
      <c r="AG687" s="163"/>
      <c r="AH687" s="163"/>
      <c r="AI687" s="163"/>
      <c r="AJ687" s="163"/>
      <c r="AK687" s="163"/>
      <c r="AL687" s="163"/>
      <c r="AM687" s="163"/>
      <c r="AN687" s="163"/>
      <c r="AO687" s="163"/>
      <c r="AP687" s="163"/>
      <c r="AQ687" s="163"/>
      <c r="AR687" s="163"/>
      <c r="AS687" s="163"/>
      <c r="AT687" s="163"/>
      <c r="AU687" s="163"/>
      <c r="AV687" s="163"/>
      <c r="AW687" s="163"/>
      <c r="AX687" s="163"/>
      <c r="AY687" s="163">
        <f>350-21.6</f>
        <v>328.4</v>
      </c>
      <c r="AZ687" s="163"/>
      <c r="BA687" s="163"/>
      <c r="BB687" s="163"/>
      <c r="BC687" s="238"/>
    </row>
    <row r="688" spans="1:55" ht="82.5" customHeight="1">
      <c r="A688" s="309"/>
      <c r="B688" s="310"/>
      <c r="C688" s="310"/>
      <c r="D688" s="236" t="s">
        <v>274</v>
      </c>
      <c r="E688" s="163">
        <f t="shared" ref="E688:E690" si="522">H688+K688+N688+Q688+T688+W688+Z688+AE688+AJ688+AO688+AT688+AY688</f>
        <v>0</v>
      </c>
      <c r="F688" s="163">
        <f t="shared" si="521"/>
        <v>0</v>
      </c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207"/>
      <c r="AA688" s="163"/>
      <c r="AB688" s="163"/>
      <c r="AC688" s="163"/>
      <c r="AD688" s="163"/>
      <c r="AE688" s="163"/>
      <c r="AF688" s="163"/>
      <c r="AG688" s="163"/>
      <c r="AH688" s="163"/>
      <c r="AI688" s="163"/>
      <c r="AJ688" s="163"/>
      <c r="AK688" s="163"/>
      <c r="AL688" s="163"/>
      <c r="AM688" s="163"/>
      <c r="AN688" s="163"/>
      <c r="AO688" s="163"/>
      <c r="AP688" s="163"/>
      <c r="AQ688" s="163"/>
      <c r="AR688" s="163"/>
      <c r="AS688" s="163"/>
      <c r="AT688" s="163"/>
      <c r="AU688" s="163"/>
      <c r="AV688" s="163"/>
      <c r="AW688" s="163"/>
      <c r="AX688" s="163"/>
      <c r="AY688" s="163"/>
      <c r="AZ688" s="163"/>
      <c r="BA688" s="163"/>
      <c r="BB688" s="163"/>
      <c r="BC688" s="238"/>
    </row>
    <row r="689" spans="1:55" ht="22.5" customHeight="1">
      <c r="A689" s="309"/>
      <c r="B689" s="310"/>
      <c r="C689" s="310"/>
      <c r="D689" s="236" t="s">
        <v>269</v>
      </c>
      <c r="E689" s="163">
        <f t="shared" si="522"/>
        <v>0</v>
      </c>
      <c r="F689" s="163">
        <f t="shared" si="521"/>
        <v>0</v>
      </c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3"/>
      <c r="AA689" s="163"/>
      <c r="AB689" s="163"/>
      <c r="AC689" s="163"/>
      <c r="AD689" s="163"/>
      <c r="AE689" s="163"/>
      <c r="AF689" s="163"/>
      <c r="AG689" s="163"/>
      <c r="AH689" s="163"/>
      <c r="AI689" s="163"/>
      <c r="AJ689" s="163"/>
      <c r="AK689" s="163"/>
      <c r="AL689" s="163"/>
      <c r="AM689" s="163"/>
      <c r="AN689" s="163"/>
      <c r="AO689" s="163"/>
      <c r="AP689" s="163"/>
      <c r="AQ689" s="163"/>
      <c r="AR689" s="163"/>
      <c r="AS689" s="163"/>
      <c r="AT689" s="163"/>
      <c r="AU689" s="163"/>
      <c r="AV689" s="163"/>
      <c r="AW689" s="163"/>
      <c r="AX689" s="163"/>
      <c r="AY689" s="163"/>
      <c r="AZ689" s="163"/>
      <c r="BA689" s="163"/>
      <c r="BB689" s="163"/>
      <c r="BC689" s="238"/>
    </row>
    <row r="690" spans="1:55" ht="31.2">
      <c r="A690" s="309"/>
      <c r="B690" s="310"/>
      <c r="C690" s="310"/>
      <c r="D690" s="238" t="s">
        <v>43</v>
      </c>
      <c r="E690" s="163">
        <f t="shared" si="522"/>
        <v>0</v>
      </c>
      <c r="F690" s="163">
        <f t="shared" ref="F690" si="523">I690+L690+O690+R690+U690+X690+AA690+AF690+AK690+AP690+AU690+AZ690</f>
        <v>0</v>
      </c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3"/>
      <c r="AA690" s="163"/>
      <c r="AB690" s="163"/>
      <c r="AC690" s="163"/>
      <c r="AD690" s="163"/>
      <c r="AE690" s="163"/>
      <c r="AF690" s="163"/>
      <c r="AG690" s="163"/>
      <c r="AH690" s="163"/>
      <c r="AI690" s="163"/>
      <c r="AJ690" s="163"/>
      <c r="AK690" s="163"/>
      <c r="AL690" s="163"/>
      <c r="AM690" s="163"/>
      <c r="AN690" s="163"/>
      <c r="AO690" s="163"/>
      <c r="AP690" s="163"/>
      <c r="AQ690" s="163"/>
      <c r="AR690" s="163"/>
      <c r="AS690" s="163"/>
      <c r="AT690" s="163"/>
      <c r="AU690" s="163"/>
      <c r="AV690" s="163"/>
      <c r="AW690" s="163"/>
      <c r="AX690" s="163"/>
      <c r="AY690" s="163"/>
      <c r="AZ690" s="163"/>
      <c r="BA690" s="163"/>
      <c r="BB690" s="163"/>
      <c r="BC690" s="238"/>
    </row>
    <row r="691" spans="1:55" ht="22.5" customHeight="1">
      <c r="A691" s="309" t="s">
        <v>328</v>
      </c>
      <c r="B691" s="310" t="s">
        <v>296</v>
      </c>
      <c r="C691" s="310" t="s">
        <v>298</v>
      </c>
      <c r="D691" s="150" t="s">
        <v>41</v>
      </c>
      <c r="E691" s="163">
        <f>H691+K691+N691+Q691+T691+W691+Z691+AE691+AJ691+AO691+AT691+AY691</f>
        <v>696.3</v>
      </c>
      <c r="F691" s="163">
        <f t="shared" ref="F691:F697" si="524">I691+L691+O691+R691+U691+X691+AA691+AF691+AK691+AP691+AU691+AZ691</f>
        <v>431.18081999999998</v>
      </c>
      <c r="G691" s="163">
        <f t="shared" si="491"/>
        <v>61.924575613959497</v>
      </c>
      <c r="H691" s="163">
        <f>SUM(H694)</f>
        <v>0</v>
      </c>
      <c r="I691" s="163">
        <f>SUM(I694)</f>
        <v>0</v>
      </c>
      <c r="J691" s="163"/>
      <c r="K691" s="163">
        <f>K692+K693+K694+K696+K697</f>
        <v>0</v>
      </c>
      <c r="L691" s="163">
        <f t="shared" ref="L691:AZ691" si="525">L692+L693+L694+L696+L697</f>
        <v>0</v>
      </c>
      <c r="M691" s="163"/>
      <c r="N691" s="163">
        <f t="shared" si="525"/>
        <v>109.119</v>
      </c>
      <c r="O691" s="163">
        <f t="shared" si="525"/>
        <v>109.119</v>
      </c>
      <c r="P691" s="163"/>
      <c r="Q691" s="163">
        <f t="shared" si="525"/>
        <v>0</v>
      </c>
      <c r="R691" s="163">
        <f t="shared" si="525"/>
        <v>0</v>
      </c>
      <c r="S691" s="163"/>
      <c r="T691" s="163">
        <f t="shared" si="525"/>
        <v>14.50516</v>
      </c>
      <c r="U691" s="163">
        <f t="shared" si="525"/>
        <v>14.50516</v>
      </c>
      <c r="V691" s="163"/>
      <c r="W691" s="163">
        <f t="shared" si="525"/>
        <v>0</v>
      </c>
      <c r="X691" s="163">
        <f t="shared" si="525"/>
        <v>0</v>
      </c>
      <c r="Y691" s="163"/>
      <c r="Z691" s="163">
        <f t="shared" si="525"/>
        <v>0</v>
      </c>
      <c r="AA691" s="163">
        <f t="shared" si="525"/>
        <v>0</v>
      </c>
      <c r="AB691" s="163">
        <f t="shared" si="525"/>
        <v>0</v>
      </c>
      <c r="AC691" s="163">
        <f t="shared" si="525"/>
        <v>0</v>
      </c>
      <c r="AD691" s="163"/>
      <c r="AE691" s="163">
        <f t="shared" si="525"/>
        <v>0</v>
      </c>
      <c r="AF691" s="163">
        <f t="shared" si="525"/>
        <v>0</v>
      </c>
      <c r="AG691" s="163">
        <f t="shared" si="525"/>
        <v>0</v>
      </c>
      <c r="AH691" s="163">
        <f t="shared" si="525"/>
        <v>0</v>
      </c>
      <c r="AI691" s="163"/>
      <c r="AJ691" s="163">
        <f t="shared" si="525"/>
        <v>58.02064</v>
      </c>
      <c r="AK691" s="163">
        <f t="shared" si="525"/>
        <v>58.02064</v>
      </c>
      <c r="AL691" s="163">
        <f t="shared" si="525"/>
        <v>0</v>
      </c>
      <c r="AM691" s="163">
        <f t="shared" si="525"/>
        <v>0</v>
      </c>
      <c r="AN691" s="163"/>
      <c r="AO691" s="163">
        <f t="shared" si="525"/>
        <v>147.9999</v>
      </c>
      <c r="AP691" s="163">
        <f t="shared" si="525"/>
        <v>147.9999</v>
      </c>
      <c r="AQ691" s="163">
        <f t="shared" si="525"/>
        <v>0</v>
      </c>
      <c r="AR691" s="163">
        <f t="shared" si="525"/>
        <v>0</v>
      </c>
      <c r="AS691" s="163"/>
      <c r="AT691" s="163">
        <f t="shared" si="525"/>
        <v>101.53612</v>
      </c>
      <c r="AU691" s="163">
        <f t="shared" si="525"/>
        <v>101.53612</v>
      </c>
      <c r="AV691" s="163">
        <f t="shared" si="525"/>
        <v>0</v>
      </c>
      <c r="AW691" s="163">
        <f t="shared" si="525"/>
        <v>0</v>
      </c>
      <c r="AX691" s="163"/>
      <c r="AY691" s="163">
        <f>AY692+AY693+AY694+AY696+AY697</f>
        <v>265.11918000000003</v>
      </c>
      <c r="AZ691" s="163">
        <f t="shared" si="525"/>
        <v>0</v>
      </c>
      <c r="BA691" s="163"/>
      <c r="BB691" s="163"/>
      <c r="BC691" s="238"/>
    </row>
    <row r="692" spans="1:55" ht="32.25" customHeight="1">
      <c r="A692" s="309"/>
      <c r="B692" s="310"/>
      <c r="C692" s="310"/>
      <c r="D692" s="148" t="s">
        <v>37</v>
      </c>
      <c r="E692" s="163">
        <f>H692+K692+N692+Q692+T692+W692+Z692+AE692+AJ692+AO692+AT692+AY692</f>
        <v>0</v>
      </c>
      <c r="F692" s="163">
        <f t="shared" si="524"/>
        <v>0</v>
      </c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3"/>
      <c r="AA692" s="163"/>
      <c r="AB692" s="163"/>
      <c r="AC692" s="163"/>
      <c r="AD692" s="163"/>
      <c r="AE692" s="163"/>
      <c r="AF692" s="163"/>
      <c r="AG692" s="163"/>
      <c r="AH692" s="163"/>
      <c r="AI692" s="163"/>
      <c r="AJ692" s="163"/>
      <c r="AK692" s="163"/>
      <c r="AL692" s="163"/>
      <c r="AM692" s="163"/>
      <c r="AN692" s="163"/>
      <c r="AO692" s="163"/>
      <c r="AP692" s="163"/>
      <c r="AQ692" s="163"/>
      <c r="AR692" s="163"/>
      <c r="AS692" s="163"/>
      <c r="AT692" s="163"/>
      <c r="AU692" s="163"/>
      <c r="AV692" s="163"/>
      <c r="AW692" s="163"/>
      <c r="AX692" s="163"/>
      <c r="AY692" s="163"/>
      <c r="AZ692" s="163"/>
      <c r="BA692" s="163"/>
      <c r="BB692" s="163"/>
      <c r="BC692" s="238"/>
    </row>
    <row r="693" spans="1:55" ht="50.25" customHeight="1">
      <c r="A693" s="309"/>
      <c r="B693" s="310"/>
      <c r="C693" s="310"/>
      <c r="D693" s="172" t="s">
        <v>2</v>
      </c>
      <c r="E693" s="163">
        <f>H693+K693+N693+Q693+T693+W693+Z693+AE693+AJ693+AO693+AT693+AY693</f>
        <v>356.3</v>
      </c>
      <c r="F693" s="163">
        <f t="shared" si="524"/>
        <v>347</v>
      </c>
      <c r="G693" s="163">
        <f t="shared" si="491"/>
        <v>97.389840022452987</v>
      </c>
      <c r="H693" s="163"/>
      <c r="I693" s="163"/>
      <c r="J693" s="163"/>
      <c r="K693" s="163"/>
      <c r="L693" s="163"/>
      <c r="M693" s="163"/>
      <c r="N693" s="163">
        <v>109.119</v>
      </c>
      <c r="O693" s="163">
        <v>109.119</v>
      </c>
      <c r="P693" s="163"/>
      <c r="Q693" s="163"/>
      <c r="R693" s="163"/>
      <c r="S693" s="163"/>
      <c r="T693" s="163">
        <v>14.50516</v>
      </c>
      <c r="U693" s="163">
        <v>14.50516</v>
      </c>
      <c r="V693" s="208"/>
      <c r="W693" s="163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/>
      <c r="AH693" s="208"/>
      <c r="AI693" s="208"/>
      <c r="AJ693" s="163">
        <v>58.02064</v>
      </c>
      <c r="AK693" s="163">
        <v>58.02064</v>
      </c>
      <c r="AL693" s="208"/>
      <c r="AM693" s="208"/>
      <c r="AN693" s="208"/>
      <c r="AO693" s="163">
        <v>136.821</v>
      </c>
      <c r="AP693" s="163">
        <v>136.821</v>
      </c>
      <c r="AQ693" s="208"/>
      <c r="AR693" s="208"/>
      <c r="AS693" s="208"/>
      <c r="AT693" s="239">
        <f>165.3552-136.821</f>
        <v>28.534199999999998</v>
      </c>
      <c r="AU693" s="239">
        <f>165.3552-136.821</f>
        <v>28.534199999999998</v>
      </c>
      <c r="AV693" s="208"/>
      <c r="AW693" s="208"/>
      <c r="AX693" s="208"/>
      <c r="AY693" s="163">
        <v>9.3000000000000007</v>
      </c>
      <c r="AZ693" s="163"/>
      <c r="BA693" s="163"/>
      <c r="BB693" s="163"/>
      <c r="BC693" s="238"/>
    </row>
    <row r="694" spans="1:55" ht="22.5" customHeight="1">
      <c r="A694" s="309"/>
      <c r="B694" s="310"/>
      <c r="C694" s="310"/>
      <c r="D694" s="236" t="s">
        <v>268</v>
      </c>
      <c r="E694" s="163">
        <f>H694+K694+N694+Q694+T694+W694+Z694+AE694+AJ694+AO694+AT694+AY694</f>
        <v>340</v>
      </c>
      <c r="F694" s="163">
        <f t="shared" si="524"/>
        <v>84.180819999999997</v>
      </c>
      <c r="G694" s="163">
        <f t="shared" si="491"/>
        <v>24.759064705882356</v>
      </c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208"/>
      <c r="U694" s="208"/>
      <c r="V694" s="208"/>
      <c r="W694" s="208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/>
      <c r="AH694" s="208"/>
      <c r="AI694" s="208"/>
      <c r="AJ694" s="208"/>
      <c r="AK694" s="208"/>
      <c r="AL694" s="208"/>
      <c r="AM694" s="208"/>
      <c r="AN694" s="208"/>
      <c r="AO694" s="163">
        <v>11.178900000000001</v>
      </c>
      <c r="AP694" s="163">
        <v>11.178900000000001</v>
      </c>
      <c r="AQ694" s="208"/>
      <c r="AR694" s="208"/>
      <c r="AS694" s="208"/>
      <c r="AT694" s="163">
        <v>73.001919999999998</v>
      </c>
      <c r="AU694" s="163">
        <v>73.001919999999998</v>
      </c>
      <c r="AV694" s="208"/>
      <c r="AW694" s="208"/>
      <c r="AX694" s="208"/>
      <c r="AY694" s="163">
        <f>340-11.1789-73.00192</f>
        <v>255.81918000000002</v>
      </c>
      <c r="AZ694" s="163"/>
      <c r="BA694" s="163"/>
      <c r="BB694" s="163"/>
      <c r="BC694" s="238"/>
    </row>
    <row r="695" spans="1:55" ht="82.5" customHeight="1">
      <c r="A695" s="309"/>
      <c r="B695" s="310"/>
      <c r="C695" s="310"/>
      <c r="D695" s="236" t="s">
        <v>274</v>
      </c>
      <c r="E695" s="163">
        <f t="shared" ref="E695:E700" si="526">H695+K695+N695+Q695+T695+W695+Z695+AE695+AJ695+AO695+AT695+AY695</f>
        <v>0</v>
      </c>
      <c r="F695" s="163">
        <f t="shared" si="524"/>
        <v>0</v>
      </c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3"/>
      <c r="AA695" s="163"/>
      <c r="AB695" s="163"/>
      <c r="AC695" s="163"/>
      <c r="AD695" s="163"/>
      <c r="AE695" s="163"/>
      <c r="AF695" s="163"/>
      <c r="AG695" s="163"/>
      <c r="AH695" s="163"/>
      <c r="AI695" s="163"/>
      <c r="AJ695" s="163"/>
      <c r="AK695" s="163"/>
      <c r="AL695" s="163"/>
      <c r="AM695" s="163"/>
      <c r="AN695" s="163"/>
      <c r="AO695" s="163"/>
      <c r="AP695" s="163"/>
      <c r="AQ695" s="163"/>
      <c r="AR695" s="163"/>
      <c r="AS695" s="163"/>
      <c r="AT695" s="163"/>
      <c r="AU695" s="163"/>
      <c r="AV695" s="163"/>
      <c r="AW695" s="163"/>
      <c r="AX695" s="163"/>
      <c r="AY695" s="163"/>
      <c r="AZ695" s="163"/>
      <c r="BA695" s="163"/>
      <c r="BB695" s="163"/>
      <c r="BC695" s="238"/>
    </row>
    <row r="696" spans="1:55" ht="22.5" customHeight="1">
      <c r="A696" s="309"/>
      <c r="B696" s="310"/>
      <c r="C696" s="310"/>
      <c r="D696" s="236" t="s">
        <v>269</v>
      </c>
      <c r="E696" s="163">
        <f t="shared" si="526"/>
        <v>0</v>
      </c>
      <c r="F696" s="163">
        <f t="shared" si="524"/>
        <v>0</v>
      </c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3"/>
      <c r="AA696" s="163"/>
      <c r="AB696" s="163"/>
      <c r="AC696" s="163"/>
      <c r="AD696" s="163"/>
      <c r="AE696" s="163"/>
      <c r="AF696" s="163"/>
      <c r="AG696" s="163"/>
      <c r="AH696" s="163"/>
      <c r="AI696" s="163"/>
      <c r="AJ696" s="163"/>
      <c r="AK696" s="163"/>
      <c r="AL696" s="163"/>
      <c r="AM696" s="163"/>
      <c r="AN696" s="163"/>
      <c r="AO696" s="163"/>
      <c r="AP696" s="163"/>
      <c r="AQ696" s="163"/>
      <c r="AR696" s="163"/>
      <c r="AS696" s="163"/>
      <c r="AT696" s="163"/>
      <c r="AU696" s="163"/>
      <c r="AV696" s="163"/>
      <c r="AW696" s="163"/>
      <c r="AX696" s="163"/>
      <c r="AY696" s="163"/>
      <c r="AZ696" s="163"/>
      <c r="BA696" s="163"/>
      <c r="BB696" s="163"/>
      <c r="BC696" s="238"/>
    </row>
    <row r="697" spans="1:55" ht="31.2">
      <c r="A697" s="309"/>
      <c r="B697" s="310"/>
      <c r="C697" s="310"/>
      <c r="D697" s="238" t="s">
        <v>43</v>
      </c>
      <c r="E697" s="163">
        <f t="shared" si="526"/>
        <v>0</v>
      </c>
      <c r="F697" s="163">
        <f t="shared" si="524"/>
        <v>0</v>
      </c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3"/>
      <c r="AA697" s="163"/>
      <c r="AB697" s="163"/>
      <c r="AC697" s="163"/>
      <c r="AD697" s="163"/>
      <c r="AE697" s="163"/>
      <c r="AF697" s="163"/>
      <c r="AG697" s="163"/>
      <c r="AH697" s="163"/>
      <c r="AI697" s="163"/>
      <c r="AJ697" s="163"/>
      <c r="AK697" s="163"/>
      <c r="AL697" s="163"/>
      <c r="AM697" s="163"/>
      <c r="AN697" s="163"/>
      <c r="AO697" s="163"/>
      <c r="AP697" s="163"/>
      <c r="AQ697" s="163"/>
      <c r="AR697" s="163"/>
      <c r="AS697" s="163"/>
      <c r="AT697" s="163"/>
      <c r="AU697" s="163"/>
      <c r="AV697" s="163"/>
      <c r="AW697" s="163"/>
      <c r="AX697" s="163"/>
      <c r="AY697" s="163"/>
      <c r="AZ697" s="163"/>
      <c r="BA697" s="163"/>
      <c r="BB697" s="163"/>
      <c r="BC697" s="238"/>
    </row>
    <row r="698" spans="1:55" ht="22.5" customHeight="1">
      <c r="A698" s="309" t="s">
        <v>329</v>
      </c>
      <c r="B698" s="310" t="s">
        <v>669</v>
      </c>
      <c r="C698" s="310" t="s">
        <v>298</v>
      </c>
      <c r="D698" s="150" t="s">
        <v>41</v>
      </c>
      <c r="E698" s="163">
        <f t="shared" si="526"/>
        <v>1.48</v>
      </c>
      <c r="F698" s="163">
        <f t="shared" ref="F698:F704" si="527">I698+L698+O698+R698+U698+X698+AA698+AF698+AK698+AP698+AU698+AZ698</f>
        <v>1.48</v>
      </c>
      <c r="G698" s="163">
        <f t="shared" si="491"/>
        <v>100</v>
      </c>
      <c r="H698" s="163"/>
      <c r="I698" s="163"/>
      <c r="J698" s="163"/>
      <c r="K698" s="163">
        <f>K699+K700+K701+K703+K704</f>
        <v>0</v>
      </c>
      <c r="L698" s="163">
        <f t="shared" ref="L698:AZ698" si="528">L699+L700+L701+L703+L704</f>
        <v>0</v>
      </c>
      <c r="M698" s="163"/>
      <c r="N698" s="163">
        <f t="shared" si="528"/>
        <v>0</v>
      </c>
      <c r="O698" s="163">
        <f t="shared" si="528"/>
        <v>0</v>
      </c>
      <c r="P698" s="163"/>
      <c r="Q698" s="163">
        <f t="shared" si="528"/>
        <v>0</v>
      </c>
      <c r="R698" s="163">
        <f t="shared" si="528"/>
        <v>0</v>
      </c>
      <c r="S698" s="163"/>
      <c r="T698" s="163">
        <f t="shared" si="528"/>
        <v>0</v>
      </c>
      <c r="U698" s="163">
        <f t="shared" si="528"/>
        <v>0</v>
      </c>
      <c r="V698" s="163"/>
      <c r="W698" s="163">
        <f t="shared" si="528"/>
        <v>0</v>
      </c>
      <c r="X698" s="163">
        <f t="shared" si="528"/>
        <v>0</v>
      </c>
      <c r="Y698" s="163"/>
      <c r="Z698" s="163">
        <f t="shared" si="528"/>
        <v>0</v>
      </c>
      <c r="AA698" s="163">
        <f t="shared" si="528"/>
        <v>0</v>
      </c>
      <c r="AB698" s="163">
        <f t="shared" si="528"/>
        <v>0</v>
      </c>
      <c r="AC698" s="163">
        <f t="shared" si="528"/>
        <v>0</v>
      </c>
      <c r="AD698" s="163"/>
      <c r="AE698" s="163">
        <f t="shared" si="528"/>
        <v>0.98551999999999995</v>
      </c>
      <c r="AF698" s="163">
        <f t="shared" si="528"/>
        <v>0.98551999999999995</v>
      </c>
      <c r="AG698" s="163">
        <f t="shared" si="528"/>
        <v>0</v>
      </c>
      <c r="AH698" s="163">
        <f t="shared" si="528"/>
        <v>0</v>
      </c>
      <c r="AI698" s="163"/>
      <c r="AJ698" s="163">
        <f t="shared" si="528"/>
        <v>0</v>
      </c>
      <c r="AK698" s="163">
        <f t="shared" si="528"/>
        <v>0</v>
      </c>
      <c r="AL698" s="163">
        <f t="shared" si="528"/>
        <v>0</v>
      </c>
      <c r="AM698" s="163">
        <f t="shared" si="528"/>
        <v>0</v>
      </c>
      <c r="AN698" s="163"/>
      <c r="AO698" s="163">
        <f t="shared" si="528"/>
        <v>0.49448000000000003</v>
      </c>
      <c r="AP698" s="163">
        <f t="shared" si="528"/>
        <v>0.49448000000000003</v>
      </c>
      <c r="AQ698" s="163">
        <f t="shared" si="528"/>
        <v>0</v>
      </c>
      <c r="AR698" s="163">
        <f t="shared" si="528"/>
        <v>0</v>
      </c>
      <c r="AS698" s="163"/>
      <c r="AT698" s="163">
        <f t="shared" si="528"/>
        <v>0</v>
      </c>
      <c r="AU698" s="163">
        <f t="shared" si="528"/>
        <v>0</v>
      </c>
      <c r="AV698" s="163">
        <f t="shared" si="528"/>
        <v>0</v>
      </c>
      <c r="AW698" s="163">
        <f t="shared" si="528"/>
        <v>0</v>
      </c>
      <c r="AX698" s="163"/>
      <c r="AY698" s="163">
        <f t="shared" si="528"/>
        <v>0</v>
      </c>
      <c r="AZ698" s="163">
        <f t="shared" si="528"/>
        <v>0</v>
      </c>
      <c r="BA698" s="163"/>
      <c r="BB698" s="163"/>
      <c r="BC698" s="238"/>
    </row>
    <row r="699" spans="1:55" ht="32.25" customHeight="1">
      <c r="A699" s="309"/>
      <c r="B699" s="310"/>
      <c r="C699" s="310"/>
      <c r="D699" s="148" t="s">
        <v>37</v>
      </c>
      <c r="E699" s="163">
        <f t="shared" si="526"/>
        <v>0</v>
      </c>
      <c r="F699" s="163">
        <f t="shared" si="527"/>
        <v>0</v>
      </c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3"/>
      <c r="AA699" s="163"/>
      <c r="AB699" s="163"/>
      <c r="AC699" s="163"/>
      <c r="AD699" s="163"/>
      <c r="AE699" s="163"/>
      <c r="AF699" s="163"/>
      <c r="AG699" s="163"/>
      <c r="AH699" s="163"/>
      <c r="AI699" s="163"/>
      <c r="AJ699" s="163"/>
      <c r="AK699" s="163"/>
      <c r="AL699" s="163"/>
      <c r="AM699" s="163"/>
      <c r="AN699" s="163"/>
      <c r="AO699" s="163"/>
      <c r="AP699" s="163"/>
      <c r="AQ699" s="163"/>
      <c r="AR699" s="163"/>
      <c r="AS699" s="163"/>
      <c r="AT699" s="163"/>
      <c r="AU699" s="163"/>
      <c r="AV699" s="163"/>
      <c r="AW699" s="163"/>
      <c r="AX699" s="163"/>
      <c r="AY699" s="163"/>
      <c r="AZ699" s="163"/>
      <c r="BA699" s="163"/>
      <c r="BB699" s="163"/>
      <c r="BC699" s="238"/>
    </row>
    <row r="700" spans="1:55" ht="50.25" customHeight="1">
      <c r="A700" s="309"/>
      <c r="B700" s="310"/>
      <c r="C700" s="310"/>
      <c r="D700" s="172" t="s">
        <v>2</v>
      </c>
      <c r="E700" s="163">
        <f t="shared" si="526"/>
        <v>0</v>
      </c>
      <c r="F700" s="163">
        <f t="shared" si="527"/>
        <v>0</v>
      </c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3"/>
      <c r="AA700" s="163"/>
      <c r="AB700" s="163"/>
      <c r="AC700" s="163"/>
      <c r="AD700" s="163"/>
      <c r="AE700" s="163"/>
      <c r="AF700" s="163"/>
      <c r="AG700" s="163"/>
      <c r="AH700" s="163"/>
      <c r="AI700" s="163"/>
      <c r="AJ700" s="163"/>
      <c r="AK700" s="163"/>
      <c r="AL700" s="163"/>
      <c r="AM700" s="163"/>
      <c r="AN700" s="163"/>
      <c r="AO700" s="163"/>
      <c r="AP700" s="163"/>
      <c r="AQ700" s="163"/>
      <c r="AR700" s="163"/>
      <c r="AS700" s="163"/>
      <c r="AT700" s="163"/>
      <c r="AU700" s="163"/>
      <c r="AV700" s="163"/>
      <c r="AW700" s="163"/>
      <c r="AX700" s="163"/>
      <c r="AY700" s="163"/>
      <c r="AZ700" s="163"/>
      <c r="BA700" s="163"/>
      <c r="BB700" s="163"/>
      <c r="BC700" s="238"/>
    </row>
    <row r="701" spans="1:55" ht="22.5" customHeight="1">
      <c r="A701" s="309"/>
      <c r="B701" s="310"/>
      <c r="C701" s="310"/>
      <c r="D701" s="236" t="s">
        <v>268</v>
      </c>
      <c r="E701" s="163">
        <f>H701+K701+N701+Q701+T701+W701+Z701+AE701+AJ701+AO701+AT701+AY701</f>
        <v>1.48</v>
      </c>
      <c r="F701" s="163">
        <f t="shared" si="527"/>
        <v>1.48</v>
      </c>
      <c r="G701" s="163">
        <f t="shared" si="491"/>
        <v>100</v>
      </c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3"/>
      <c r="AA701" s="163"/>
      <c r="AB701" s="163"/>
      <c r="AC701" s="163"/>
      <c r="AD701" s="163"/>
      <c r="AE701" s="163">
        <v>0.98551999999999995</v>
      </c>
      <c r="AF701" s="163">
        <v>0.98551999999999995</v>
      </c>
      <c r="AG701" s="163"/>
      <c r="AH701" s="163"/>
      <c r="AI701" s="163"/>
      <c r="AJ701" s="163"/>
      <c r="AK701" s="163"/>
      <c r="AL701" s="163"/>
      <c r="AM701" s="163"/>
      <c r="AN701" s="163"/>
      <c r="AO701" s="163">
        <f>1.48-0.98552</f>
        <v>0.49448000000000003</v>
      </c>
      <c r="AP701" s="163">
        <f>1.48-0.98552</f>
        <v>0.49448000000000003</v>
      </c>
      <c r="AQ701" s="163"/>
      <c r="AR701" s="163"/>
      <c r="AS701" s="163"/>
      <c r="AT701" s="163"/>
      <c r="AU701" s="163"/>
      <c r="AV701" s="163"/>
      <c r="AW701" s="163"/>
      <c r="AX701" s="163"/>
      <c r="AY701" s="163"/>
      <c r="AZ701" s="163"/>
      <c r="BA701" s="163"/>
      <c r="BB701" s="163"/>
      <c r="BC701" s="238"/>
    </row>
    <row r="702" spans="1:55" ht="82.5" customHeight="1">
      <c r="A702" s="309"/>
      <c r="B702" s="310"/>
      <c r="C702" s="310"/>
      <c r="D702" s="236" t="s">
        <v>274</v>
      </c>
      <c r="E702" s="163">
        <f t="shared" ref="E702:E704" si="529">H702+K702+N702+Q702+T702+W702+Z702+AE702+AJ702+AO702+AT702+AY702</f>
        <v>0</v>
      </c>
      <c r="F702" s="163">
        <f t="shared" si="527"/>
        <v>0</v>
      </c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3"/>
      <c r="AA702" s="163"/>
      <c r="AB702" s="163"/>
      <c r="AC702" s="163"/>
      <c r="AD702" s="163"/>
      <c r="AE702" s="163"/>
      <c r="AF702" s="163"/>
      <c r="AG702" s="163"/>
      <c r="AH702" s="163"/>
      <c r="AI702" s="163"/>
      <c r="AJ702" s="163"/>
      <c r="AK702" s="163"/>
      <c r="AL702" s="163"/>
      <c r="AM702" s="163"/>
      <c r="AN702" s="163"/>
      <c r="AO702" s="163"/>
      <c r="AP702" s="163"/>
      <c r="AQ702" s="163"/>
      <c r="AR702" s="163"/>
      <c r="AS702" s="163"/>
      <c r="AT702" s="163"/>
      <c r="AU702" s="163"/>
      <c r="AV702" s="163"/>
      <c r="AW702" s="163"/>
      <c r="AX702" s="163"/>
      <c r="AY702" s="163"/>
      <c r="AZ702" s="163"/>
      <c r="BA702" s="163"/>
      <c r="BB702" s="163"/>
      <c r="BC702" s="238"/>
    </row>
    <row r="703" spans="1:55" ht="22.5" customHeight="1">
      <c r="A703" s="309"/>
      <c r="B703" s="310"/>
      <c r="C703" s="310"/>
      <c r="D703" s="236" t="s">
        <v>269</v>
      </c>
      <c r="E703" s="163">
        <f t="shared" si="529"/>
        <v>0</v>
      </c>
      <c r="F703" s="163">
        <f t="shared" si="527"/>
        <v>0</v>
      </c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3"/>
      <c r="AA703" s="163"/>
      <c r="AB703" s="163"/>
      <c r="AC703" s="163"/>
      <c r="AD703" s="163"/>
      <c r="AE703" s="163"/>
      <c r="AF703" s="163"/>
      <c r="AG703" s="163"/>
      <c r="AH703" s="163"/>
      <c r="AI703" s="163"/>
      <c r="AJ703" s="163"/>
      <c r="AK703" s="163"/>
      <c r="AL703" s="163"/>
      <c r="AM703" s="163"/>
      <c r="AN703" s="163"/>
      <c r="AO703" s="163"/>
      <c r="AP703" s="163"/>
      <c r="AQ703" s="163"/>
      <c r="AR703" s="163"/>
      <c r="AS703" s="163"/>
      <c r="AT703" s="163"/>
      <c r="AU703" s="163"/>
      <c r="AV703" s="163"/>
      <c r="AW703" s="163"/>
      <c r="AX703" s="163"/>
      <c r="AY703" s="163"/>
      <c r="AZ703" s="163"/>
      <c r="BA703" s="163"/>
      <c r="BB703" s="163"/>
      <c r="BC703" s="238"/>
    </row>
    <row r="704" spans="1:55" ht="31.2">
      <c r="A704" s="309"/>
      <c r="B704" s="310"/>
      <c r="C704" s="310"/>
      <c r="D704" s="238" t="s">
        <v>43</v>
      </c>
      <c r="E704" s="163">
        <f t="shared" si="529"/>
        <v>0</v>
      </c>
      <c r="F704" s="163">
        <f t="shared" si="527"/>
        <v>0</v>
      </c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  <c r="AA704" s="163"/>
      <c r="AB704" s="163"/>
      <c r="AC704" s="163"/>
      <c r="AD704" s="163"/>
      <c r="AE704" s="163"/>
      <c r="AF704" s="163"/>
      <c r="AG704" s="163"/>
      <c r="AH704" s="163"/>
      <c r="AI704" s="163"/>
      <c r="AJ704" s="163"/>
      <c r="AK704" s="163"/>
      <c r="AL704" s="163"/>
      <c r="AM704" s="163"/>
      <c r="AN704" s="163"/>
      <c r="AO704" s="163"/>
      <c r="AP704" s="163"/>
      <c r="AQ704" s="163"/>
      <c r="AR704" s="163"/>
      <c r="AS704" s="163"/>
      <c r="AT704" s="163"/>
      <c r="AU704" s="163"/>
      <c r="AV704" s="163"/>
      <c r="AW704" s="163"/>
      <c r="AX704" s="163"/>
      <c r="AY704" s="163"/>
      <c r="AZ704" s="163"/>
      <c r="BA704" s="163"/>
      <c r="BB704" s="163"/>
      <c r="BC704" s="238"/>
    </row>
    <row r="705" spans="1:55" ht="22.5" customHeight="1">
      <c r="A705" s="309" t="s">
        <v>330</v>
      </c>
      <c r="B705" s="310" t="s">
        <v>670</v>
      </c>
      <c r="C705" s="310" t="s">
        <v>298</v>
      </c>
      <c r="D705" s="150" t="s">
        <v>41</v>
      </c>
      <c r="E705" s="163">
        <f t="shared" ref="E705:E707" si="530">H705+K705+N705+Q705+T705+W705+Z705+AE705+AJ705+AO705+AT705+AY705</f>
        <v>315.08</v>
      </c>
      <c r="F705" s="163">
        <f t="shared" ref="F705:F711" si="531">I705+L705+O705+R705+U705+X705+AA705+AF705+AK705+AP705+AU705+AZ705</f>
        <v>163.08000000000001</v>
      </c>
      <c r="G705" s="163">
        <f t="shared" si="491"/>
        <v>51.758283610511626</v>
      </c>
      <c r="H705" s="163"/>
      <c r="I705" s="163"/>
      <c r="J705" s="163"/>
      <c r="K705" s="163">
        <f>K706+K707+K708+K710+K711</f>
        <v>0</v>
      </c>
      <c r="L705" s="163">
        <f t="shared" ref="L705:AZ705" si="532">L706+L707+L708+L710+L711</f>
        <v>0</v>
      </c>
      <c r="M705" s="163"/>
      <c r="N705" s="163">
        <f t="shared" si="532"/>
        <v>0</v>
      </c>
      <c r="O705" s="163">
        <f t="shared" si="532"/>
        <v>0</v>
      </c>
      <c r="P705" s="163"/>
      <c r="Q705" s="163">
        <f t="shared" si="532"/>
        <v>0</v>
      </c>
      <c r="R705" s="163">
        <f t="shared" si="532"/>
        <v>0</v>
      </c>
      <c r="S705" s="163"/>
      <c r="T705" s="163">
        <f t="shared" si="532"/>
        <v>0</v>
      </c>
      <c r="U705" s="163">
        <f t="shared" si="532"/>
        <v>0</v>
      </c>
      <c r="V705" s="163"/>
      <c r="W705" s="163">
        <f t="shared" si="532"/>
        <v>0</v>
      </c>
      <c r="X705" s="163">
        <f t="shared" si="532"/>
        <v>0</v>
      </c>
      <c r="Y705" s="163"/>
      <c r="Z705" s="163">
        <f t="shared" si="532"/>
        <v>0</v>
      </c>
      <c r="AA705" s="163">
        <f t="shared" si="532"/>
        <v>0</v>
      </c>
      <c r="AB705" s="163">
        <f t="shared" si="532"/>
        <v>0</v>
      </c>
      <c r="AC705" s="163">
        <f t="shared" si="532"/>
        <v>0</v>
      </c>
      <c r="AD705" s="163"/>
      <c r="AE705" s="163">
        <f t="shared" si="532"/>
        <v>0</v>
      </c>
      <c r="AF705" s="163">
        <f t="shared" si="532"/>
        <v>0</v>
      </c>
      <c r="AG705" s="163">
        <f t="shared" si="532"/>
        <v>0</v>
      </c>
      <c r="AH705" s="163">
        <f t="shared" si="532"/>
        <v>0</v>
      </c>
      <c r="AI705" s="163"/>
      <c r="AJ705" s="163">
        <f t="shared" si="532"/>
        <v>0</v>
      </c>
      <c r="AK705" s="163">
        <f t="shared" si="532"/>
        <v>0</v>
      </c>
      <c r="AL705" s="163">
        <f t="shared" si="532"/>
        <v>0</v>
      </c>
      <c r="AM705" s="163">
        <f t="shared" si="532"/>
        <v>0</v>
      </c>
      <c r="AN705" s="163"/>
      <c r="AO705" s="163">
        <f t="shared" si="532"/>
        <v>0</v>
      </c>
      <c r="AP705" s="163">
        <f t="shared" si="532"/>
        <v>0</v>
      </c>
      <c r="AQ705" s="163">
        <f t="shared" si="532"/>
        <v>0</v>
      </c>
      <c r="AR705" s="163">
        <f t="shared" si="532"/>
        <v>0</v>
      </c>
      <c r="AS705" s="163"/>
      <c r="AT705" s="163">
        <f t="shared" si="532"/>
        <v>163.08000000000001</v>
      </c>
      <c r="AU705" s="163">
        <f t="shared" si="532"/>
        <v>163.08000000000001</v>
      </c>
      <c r="AV705" s="163">
        <f t="shared" si="532"/>
        <v>0</v>
      </c>
      <c r="AW705" s="163">
        <f t="shared" si="532"/>
        <v>0</v>
      </c>
      <c r="AX705" s="163"/>
      <c r="AY705" s="163">
        <f t="shared" si="532"/>
        <v>151.99999999999997</v>
      </c>
      <c r="AZ705" s="163">
        <f t="shared" si="532"/>
        <v>0</v>
      </c>
      <c r="BA705" s="163"/>
      <c r="BB705" s="163"/>
      <c r="BC705" s="238"/>
    </row>
    <row r="706" spans="1:55" ht="32.25" customHeight="1">
      <c r="A706" s="309"/>
      <c r="B706" s="310"/>
      <c r="C706" s="310"/>
      <c r="D706" s="148" t="s">
        <v>37</v>
      </c>
      <c r="E706" s="163">
        <f t="shared" si="530"/>
        <v>0</v>
      </c>
      <c r="F706" s="163">
        <f t="shared" si="531"/>
        <v>0</v>
      </c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  <c r="AH706" s="163"/>
      <c r="AI706" s="163"/>
      <c r="AJ706" s="163"/>
      <c r="AK706" s="163"/>
      <c r="AL706" s="163"/>
      <c r="AM706" s="163"/>
      <c r="AN706" s="163"/>
      <c r="AO706" s="163"/>
      <c r="AP706" s="163"/>
      <c r="AQ706" s="163"/>
      <c r="AR706" s="163"/>
      <c r="AS706" s="163"/>
      <c r="AT706" s="163"/>
      <c r="AU706" s="163"/>
      <c r="AV706" s="163"/>
      <c r="AW706" s="163"/>
      <c r="AX706" s="163"/>
      <c r="AY706" s="163"/>
      <c r="AZ706" s="163"/>
      <c r="BA706" s="163"/>
      <c r="BB706" s="163"/>
      <c r="BC706" s="238"/>
    </row>
    <row r="707" spans="1:55" ht="50.25" customHeight="1">
      <c r="A707" s="309"/>
      <c r="B707" s="310"/>
      <c r="C707" s="310"/>
      <c r="D707" s="172" t="s">
        <v>2</v>
      </c>
      <c r="E707" s="163">
        <f t="shared" si="530"/>
        <v>0</v>
      </c>
      <c r="F707" s="163">
        <f t="shared" si="531"/>
        <v>0</v>
      </c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  <c r="AA707" s="163"/>
      <c r="AB707" s="163"/>
      <c r="AC707" s="163"/>
      <c r="AD707" s="163"/>
      <c r="AE707" s="163"/>
      <c r="AF707" s="163"/>
      <c r="AG707" s="163"/>
      <c r="AH707" s="163"/>
      <c r="AI707" s="163"/>
      <c r="AJ707" s="163"/>
      <c r="AK707" s="163"/>
      <c r="AL707" s="163"/>
      <c r="AM707" s="163"/>
      <c r="AN707" s="163"/>
      <c r="AO707" s="163"/>
      <c r="AP707" s="163"/>
      <c r="AQ707" s="163"/>
      <c r="AR707" s="163"/>
      <c r="AS707" s="163"/>
      <c r="AT707" s="163"/>
      <c r="AU707" s="163"/>
      <c r="AV707" s="163"/>
      <c r="AW707" s="163"/>
      <c r="AX707" s="163"/>
      <c r="AY707" s="163"/>
      <c r="AZ707" s="163"/>
      <c r="BA707" s="163"/>
      <c r="BB707" s="163"/>
      <c r="BC707" s="238"/>
    </row>
    <row r="708" spans="1:55" ht="22.5" customHeight="1">
      <c r="A708" s="309"/>
      <c r="B708" s="310"/>
      <c r="C708" s="310"/>
      <c r="D708" s="236" t="s">
        <v>268</v>
      </c>
      <c r="E708" s="206">
        <f>H708+K708+N708+Q708+T708+W708+Z708+AE708+AJ708+AO708+AT708+AY708</f>
        <v>315.08</v>
      </c>
      <c r="F708" s="163">
        <f t="shared" si="531"/>
        <v>163.08000000000001</v>
      </c>
      <c r="G708" s="163">
        <f t="shared" si="491"/>
        <v>51.758283610511626</v>
      </c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  <c r="AA708" s="163"/>
      <c r="AB708" s="163"/>
      <c r="AC708" s="163"/>
      <c r="AD708" s="163"/>
      <c r="AE708" s="163"/>
      <c r="AF708" s="163"/>
      <c r="AG708" s="163"/>
      <c r="AH708" s="163"/>
      <c r="AI708" s="163"/>
      <c r="AJ708" s="163"/>
      <c r="AK708" s="163"/>
      <c r="AL708" s="163"/>
      <c r="AM708" s="163"/>
      <c r="AN708" s="163"/>
      <c r="AO708" s="163"/>
      <c r="AP708" s="163"/>
      <c r="AQ708" s="163"/>
      <c r="AR708" s="163"/>
      <c r="AS708" s="163"/>
      <c r="AT708" s="163">
        <v>163.08000000000001</v>
      </c>
      <c r="AU708" s="163">
        <v>163.08000000000001</v>
      </c>
      <c r="AV708" s="163"/>
      <c r="AW708" s="163"/>
      <c r="AX708" s="163"/>
      <c r="AY708" s="221">
        <f>315.08-163.08</f>
        <v>151.99999999999997</v>
      </c>
      <c r="AZ708" s="163"/>
      <c r="BA708" s="163"/>
      <c r="BB708" s="163"/>
      <c r="BC708" s="238"/>
    </row>
    <row r="709" spans="1:55" ht="82.5" customHeight="1">
      <c r="A709" s="309"/>
      <c r="B709" s="310"/>
      <c r="C709" s="310"/>
      <c r="D709" s="236" t="s">
        <v>274</v>
      </c>
      <c r="E709" s="163">
        <f t="shared" ref="E709:E711" si="533">H709+K709+N709+Q709+T709+W709+Z709+AE709+AJ709+AO709+AT709+AY709</f>
        <v>0</v>
      </c>
      <c r="F709" s="163">
        <f t="shared" si="531"/>
        <v>0</v>
      </c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  <c r="AA709" s="163"/>
      <c r="AB709" s="163"/>
      <c r="AC709" s="163"/>
      <c r="AD709" s="163"/>
      <c r="AE709" s="163"/>
      <c r="AF709" s="163"/>
      <c r="AG709" s="163"/>
      <c r="AH709" s="163"/>
      <c r="AI709" s="163"/>
      <c r="AJ709" s="163"/>
      <c r="AK709" s="163"/>
      <c r="AL709" s="163"/>
      <c r="AM709" s="163"/>
      <c r="AN709" s="163"/>
      <c r="AO709" s="163"/>
      <c r="AP709" s="163"/>
      <c r="AQ709" s="163"/>
      <c r="AR709" s="163"/>
      <c r="AS709" s="163"/>
      <c r="AT709" s="163"/>
      <c r="AU709" s="163"/>
      <c r="AV709" s="163"/>
      <c r="AW709" s="163"/>
      <c r="AX709" s="163"/>
      <c r="AY709" s="163"/>
      <c r="AZ709" s="163"/>
      <c r="BA709" s="163"/>
      <c r="BB709" s="163"/>
      <c r="BC709" s="238"/>
    </row>
    <row r="710" spans="1:55" ht="22.5" customHeight="1">
      <c r="A710" s="309"/>
      <c r="B710" s="310"/>
      <c r="C710" s="310"/>
      <c r="D710" s="236" t="s">
        <v>269</v>
      </c>
      <c r="E710" s="163">
        <f t="shared" si="533"/>
        <v>0</v>
      </c>
      <c r="F710" s="163">
        <f t="shared" si="531"/>
        <v>0</v>
      </c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3"/>
      <c r="AA710" s="163"/>
      <c r="AB710" s="163"/>
      <c r="AC710" s="163"/>
      <c r="AD710" s="163"/>
      <c r="AE710" s="163"/>
      <c r="AF710" s="163"/>
      <c r="AG710" s="163"/>
      <c r="AH710" s="163"/>
      <c r="AI710" s="163"/>
      <c r="AJ710" s="163"/>
      <c r="AK710" s="163"/>
      <c r="AL710" s="163"/>
      <c r="AM710" s="163"/>
      <c r="AN710" s="163"/>
      <c r="AO710" s="163"/>
      <c r="AP710" s="163"/>
      <c r="AQ710" s="163"/>
      <c r="AR710" s="163"/>
      <c r="AS710" s="163"/>
      <c r="AT710" s="163"/>
      <c r="AU710" s="163"/>
      <c r="AV710" s="163"/>
      <c r="AW710" s="163"/>
      <c r="AX710" s="163"/>
      <c r="AY710" s="163"/>
      <c r="AZ710" s="163"/>
      <c r="BA710" s="163"/>
      <c r="BB710" s="163"/>
      <c r="BC710" s="238"/>
    </row>
    <row r="711" spans="1:55" ht="31.2">
      <c r="A711" s="309"/>
      <c r="B711" s="310"/>
      <c r="C711" s="310"/>
      <c r="D711" s="238" t="s">
        <v>43</v>
      </c>
      <c r="E711" s="163">
        <f t="shared" si="533"/>
        <v>0</v>
      </c>
      <c r="F711" s="163">
        <f t="shared" si="531"/>
        <v>0</v>
      </c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  <c r="AA711" s="163"/>
      <c r="AB711" s="163"/>
      <c r="AC711" s="163"/>
      <c r="AD711" s="163"/>
      <c r="AE711" s="163"/>
      <c r="AF711" s="163"/>
      <c r="AG711" s="163"/>
      <c r="AH711" s="163"/>
      <c r="AI711" s="163"/>
      <c r="AJ711" s="163"/>
      <c r="AK711" s="163"/>
      <c r="AL711" s="163"/>
      <c r="AM711" s="163"/>
      <c r="AN711" s="163"/>
      <c r="AO711" s="163"/>
      <c r="AP711" s="163"/>
      <c r="AQ711" s="163"/>
      <c r="AR711" s="163"/>
      <c r="AS711" s="163"/>
      <c r="AT711" s="163"/>
      <c r="AU711" s="163"/>
      <c r="AV711" s="163"/>
      <c r="AW711" s="163"/>
      <c r="AX711" s="163"/>
      <c r="AY711" s="163"/>
      <c r="AZ711" s="163"/>
      <c r="BA711" s="163"/>
      <c r="BB711" s="163"/>
      <c r="BC711" s="238"/>
    </row>
    <row r="712" spans="1:55" ht="22.5" customHeight="1">
      <c r="A712" s="309" t="s">
        <v>331</v>
      </c>
      <c r="B712" s="310" t="s">
        <v>671</v>
      </c>
      <c r="C712" s="310" t="s">
        <v>298</v>
      </c>
      <c r="D712" s="150" t="s">
        <v>41</v>
      </c>
      <c r="E712" s="163">
        <f t="shared" ref="E712:E714" si="534">H712+K712+N712+Q712+T712+W712+Z712+AE712+AJ712+AO712+AT712+AY712</f>
        <v>234</v>
      </c>
      <c r="F712" s="163">
        <f t="shared" ref="F712:F718" si="535">I712+L712+O712+R712+U712+X712+AA712+AF712+AK712+AP712+AU712+AZ712</f>
        <v>162</v>
      </c>
      <c r="G712" s="163">
        <f t="shared" si="491"/>
        <v>69.230769230769226</v>
      </c>
      <c r="H712" s="163"/>
      <c r="I712" s="163"/>
      <c r="J712" s="163"/>
      <c r="K712" s="163"/>
      <c r="L712" s="163"/>
      <c r="M712" s="163"/>
      <c r="N712" s="163">
        <f>N713+N714+N715+N717+N718</f>
        <v>0</v>
      </c>
      <c r="O712" s="163">
        <f t="shared" ref="O712:AZ712" si="536">O713+O714+O715+O717+O718</f>
        <v>0</v>
      </c>
      <c r="P712" s="163"/>
      <c r="Q712" s="163">
        <f t="shared" si="536"/>
        <v>0</v>
      </c>
      <c r="R712" s="163">
        <f t="shared" si="536"/>
        <v>0</v>
      </c>
      <c r="S712" s="163"/>
      <c r="T712" s="163">
        <f t="shared" si="536"/>
        <v>0</v>
      </c>
      <c r="U712" s="163">
        <f t="shared" si="536"/>
        <v>0</v>
      </c>
      <c r="V712" s="163"/>
      <c r="W712" s="163">
        <f t="shared" si="536"/>
        <v>0</v>
      </c>
      <c r="X712" s="163">
        <f t="shared" si="536"/>
        <v>0</v>
      </c>
      <c r="Y712" s="163"/>
      <c r="Z712" s="163">
        <f t="shared" si="536"/>
        <v>0</v>
      </c>
      <c r="AA712" s="163">
        <f t="shared" si="536"/>
        <v>0</v>
      </c>
      <c r="AB712" s="163">
        <f t="shared" si="536"/>
        <v>0</v>
      </c>
      <c r="AC712" s="163">
        <f t="shared" si="536"/>
        <v>0</v>
      </c>
      <c r="AD712" s="163"/>
      <c r="AE712" s="163">
        <f t="shared" si="536"/>
        <v>0</v>
      </c>
      <c r="AF712" s="163">
        <f t="shared" si="536"/>
        <v>0</v>
      </c>
      <c r="AG712" s="163">
        <f t="shared" si="536"/>
        <v>0</v>
      </c>
      <c r="AH712" s="163">
        <f t="shared" si="536"/>
        <v>0</v>
      </c>
      <c r="AI712" s="163"/>
      <c r="AJ712" s="163">
        <f t="shared" si="536"/>
        <v>63</v>
      </c>
      <c r="AK712" s="163">
        <f t="shared" si="536"/>
        <v>63</v>
      </c>
      <c r="AL712" s="163">
        <f t="shared" si="536"/>
        <v>0</v>
      </c>
      <c r="AM712" s="163">
        <f t="shared" si="536"/>
        <v>0</v>
      </c>
      <c r="AN712" s="163"/>
      <c r="AO712" s="163">
        <f t="shared" si="536"/>
        <v>99</v>
      </c>
      <c r="AP712" s="163">
        <f t="shared" si="536"/>
        <v>99</v>
      </c>
      <c r="AQ712" s="163">
        <f t="shared" si="536"/>
        <v>0</v>
      </c>
      <c r="AR712" s="163">
        <f t="shared" si="536"/>
        <v>0</v>
      </c>
      <c r="AS712" s="163"/>
      <c r="AT712" s="163">
        <f t="shared" si="536"/>
        <v>0</v>
      </c>
      <c r="AU712" s="163">
        <f t="shared" si="536"/>
        <v>0</v>
      </c>
      <c r="AV712" s="163">
        <f t="shared" si="536"/>
        <v>0</v>
      </c>
      <c r="AW712" s="163">
        <f t="shared" si="536"/>
        <v>0</v>
      </c>
      <c r="AX712" s="163">
        <f t="shared" si="536"/>
        <v>0</v>
      </c>
      <c r="AY712" s="163">
        <f t="shared" si="536"/>
        <v>72</v>
      </c>
      <c r="AZ712" s="163">
        <f t="shared" si="536"/>
        <v>0</v>
      </c>
      <c r="BA712" s="163"/>
      <c r="BB712" s="163"/>
      <c r="BC712" s="238"/>
    </row>
    <row r="713" spans="1:55" ht="32.25" customHeight="1">
      <c r="A713" s="309"/>
      <c r="B713" s="310"/>
      <c r="C713" s="310"/>
      <c r="D713" s="148" t="s">
        <v>37</v>
      </c>
      <c r="E713" s="163">
        <f t="shared" si="534"/>
        <v>0</v>
      </c>
      <c r="F713" s="163">
        <f t="shared" si="535"/>
        <v>0</v>
      </c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3"/>
      <c r="AA713" s="163"/>
      <c r="AB713" s="163"/>
      <c r="AC713" s="163"/>
      <c r="AD713" s="163"/>
      <c r="AE713" s="163"/>
      <c r="AF713" s="163"/>
      <c r="AG713" s="163"/>
      <c r="AH713" s="163"/>
      <c r="AI713" s="163"/>
      <c r="AJ713" s="163"/>
      <c r="AK713" s="163"/>
      <c r="AL713" s="163"/>
      <c r="AM713" s="163"/>
      <c r="AN713" s="163"/>
      <c r="AO713" s="163"/>
      <c r="AP713" s="163"/>
      <c r="AQ713" s="163"/>
      <c r="AR713" s="163"/>
      <c r="AS713" s="163"/>
      <c r="AT713" s="163"/>
      <c r="AU713" s="163"/>
      <c r="AV713" s="163"/>
      <c r="AW713" s="163"/>
      <c r="AX713" s="163"/>
      <c r="AY713" s="163"/>
      <c r="AZ713" s="163"/>
      <c r="BA713" s="163"/>
      <c r="BB713" s="163"/>
      <c r="BC713" s="238"/>
    </row>
    <row r="714" spans="1:55" ht="50.25" customHeight="1">
      <c r="A714" s="309"/>
      <c r="B714" s="310"/>
      <c r="C714" s="310"/>
      <c r="D714" s="172" t="s">
        <v>2</v>
      </c>
      <c r="E714" s="163">
        <f t="shared" si="534"/>
        <v>0</v>
      </c>
      <c r="F714" s="163">
        <f t="shared" si="535"/>
        <v>0</v>
      </c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  <c r="AA714" s="163"/>
      <c r="AB714" s="163"/>
      <c r="AC714" s="163"/>
      <c r="AD714" s="163"/>
      <c r="AE714" s="163"/>
      <c r="AF714" s="163"/>
      <c r="AG714" s="163"/>
      <c r="AH714" s="163"/>
      <c r="AI714" s="163"/>
      <c r="AJ714" s="163"/>
      <c r="AK714" s="163"/>
      <c r="AL714" s="163"/>
      <c r="AM714" s="163"/>
      <c r="AN714" s="163"/>
      <c r="AO714" s="163"/>
      <c r="AP714" s="163"/>
      <c r="AQ714" s="163"/>
      <c r="AR714" s="163"/>
      <c r="AS714" s="163"/>
      <c r="AT714" s="163"/>
      <c r="AU714" s="163"/>
      <c r="AV714" s="163"/>
      <c r="AW714" s="163"/>
      <c r="AX714" s="163"/>
      <c r="AY714" s="163"/>
      <c r="AZ714" s="163"/>
      <c r="BA714" s="163"/>
      <c r="BB714" s="163"/>
      <c r="BC714" s="238"/>
    </row>
    <row r="715" spans="1:55" ht="22.5" customHeight="1">
      <c r="A715" s="309"/>
      <c r="B715" s="310"/>
      <c r="C715" s="310"/>
      <c r="D715" s="236" t="s">
        <v>268</v>
      </c>
      <c r="E715" s="207">
        <f>H715+K715+N715+Q715+T715+W715+Z715+AE715+AJ715+AO715+AT715+AY715</f>
        <v>234</v>
      </c>
      <c r="F715" s="163">
        <f t="shared" si="535"/>
        <v>162</v>
      </c>
      <c r="G715" s="163">
        <f t="shared" si="491"/>
        <v>69.230769230769226</v>
      </c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  <c r="AA715" s="163"/>
      <c r="AB715" s="163"/>
      <c r="AC715" s="163"/>
      <c r="AD715" s="163"/>
      <c r="AE715" s="163"/>
      <c r="AF715" s="163"/>
      <c r="AG715" s="163"/>
      <c r="AH715" s="163"/>
      <c r="AI715" s="163"/>
      <c r="AJ715" s="163">
        <v>63</v>
      </c>
      <c r="AK715" s="163">
        <v>63</v>
      </c>
      <c r="AL715" s="163"/>
      <c r="AM715" s="163"/>
      <c r="AN715" s="163"/>
      <c r="AO715" s="163">
        <v>99</v>
      </c>
      <c r="AP715" s="163">
        <v>99</v>
      </c>
      <c r="AQ715" s="163"/>
      <c r="AR715" s="163"/>
      <c r="AS715" s="163"/>
      <c r="AT715" s="163"/>
      <c r="AU715" s="163"/>
      <c r="AV715" s="163"/>
      <c r="AW715" s="163"/>
      <c r="AX715" s="163"/>
      <c r="AY715" s="221">
        <f>234-63-99</f>
        <v>72</v>
      </c>
      <c r="AZ715" s="163"/>
      <c r="BA715" s="163"/>
      <c r="BB715" s="163"/>
      <c r="BC715" s="238"/>
    </row>
    <row r="716" spans="1:55" ht="82.5" customHeight="1">
      <c r="A716" s="309"/>
      <c r="B716" s="310"/>
      <c r="C716" s="310"/>
      <c r="D716" s="236" t="s">
        <v>274</v>
      </c>
      <c r="E716" s="163">
        <f t="shared" ref="E716:E718" si="537">H716+K716+N716+Q716+T716+W716+Z716+AE716+AJ716+AO716+AT716+AY716</f>
        <v>0</v>
      </c>
      <c r="F716" s="163">
        <f t="shared" si="535"/>
        <v>0</v>
      </c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  <c r="AA716" s="163"/>
      <c r="AB716" s="163"/>
      <c r="AC716" s="163"/>
      <c r="AD716" s="163"/>
      <c r="AE716" s="163"/>
      <c r="AF716" s="163"/>
      <c r="AG716" s="163"/>
      <c r="AH716" s="163"/>
      <c r="AI716" s="163"/>
      <c r="AJ716" s="163"/>
      <c r="AK716" s="163"/>
      <c r="AL716" s="163"/>
      <c r="AM716" s="163"/>
      <c r="AN716" s="163"/>
      <c r="AO716" s="163"/>
      <c r="AP716" s="163"/>
      <c r="AQ716" s="163"/>
      <c r="AR716" s="163"/>
      <c r="AS716" s="163"/>
      <c r="AT716" s="163"/>
      <c r="AU716" s="163"/>
      <c r="AV716" s="163"/>
      <c r="AW716" s="163"/>
      <c r="AX716" s="163"/>
      <c r="AY716" s="163"/>
      <c r="AZ716" s="163"/>
      <c r="BA716" s="163"/>
      <c r="BB716" s="163"/>
      <c r="BC716" s="238"/>
    </row>
    <row r="717" spans="1:55" ht="22.5" customHeight="1">
      <c r="A717" s="309"/>
      <c r="B717" s="310"/>
      <c r="C717" s="310"/>
      <c r="D717" s="236" t="s">
        <v>269</v>
      </c>
      <c r="E717" s="163">
        <f t="shared" si="537"/>
        <v>0</v>
      </c>
      <c r="F717" s="163">
        <f t="shared" si="535"/>
        <v>0</v>
      </c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3"/>
      <c r="AA717" s="163"/>
      <c r="AB717" s="163"/>
      <c r="AC717" s="163"/>
      <c r="AD717" s="163"/>
      <c r="AE717" s="163"/>
      <c r="AF717" s="163"/>
      <c r="AG717" s="163"/>
      <c r="AH717" s="163"/>
      <c r="AI717" s="163"/>
      <c r="AJ717" s="163"/>
      <c r="AK717" s="163"/>
      <c r="AL717" s="163"/>
      <c r="AM717" s="163"/>
      <c r="AN717" s="163"/>
      <c r="AO717" s="163"/>
      <c r="AP717" s="163"/>
      <c r="AQ717" s="163"/>
      <c r="AR717" s="163"/>
      <c r="AS717" s="163"/>
      <c r="AT717" s="163"/>
      <c r="AU717" s="163"/>
      <c r="AV717" s="163"/>
      <c r="AW717" s="163"/>
      <c r="AX717" s="163"/>
      <c r="AY717" s="163"/>
      <c r="AZ717" s="163"/>
      <c r="BA717" s="163"/>
      <c r="BB717" s="163"/>
      <c r="BC717" s="238"/>
    </row>
    <row r="718" spans="1:55" ht="31.2">
      <c r="A718" s="309"/>
      <c r="B718" s="310"/>
      <c r="C718" s="310"/>
      <c r="D718" s="238" t="s">
        <v>43</v>
      </c>
      <c r="E718" s="163">
        <f t="shared" si="537"/>
        <v>0</v>
      </c>
      <c r="F718" s="163">
        <f t="shared" si="535"/>
        <v>0</v>
      </c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3"/>
      <c r="AA718" s="163"/>
      <c r="AB718" s="163"/>
      <c r="AC718" s="163"/>
      <c r="AD718" s="163"/>
      <c r="AE718" s="163"/>
      <c r="AF718" s="163"/>
      <c r="AG718" s="163"/>
      <c r="AH718" s="163"/>
      <c r="AI718" s="163"/>
      <c r="AJ718" s="163"/>
      <c r="AK718" s="163"/>
      <c r="AL718" s="163"/>
      <c r="AM718" s="163"/>
      <c r="AN718" s="163"/>
      <c r="AO718" s="163"/>
      <c r="AP718" s="163"/>
      <c r="AQ718" s="163"/>
      <c r="AR718" s="163"/>
      <c r="AS718" s="163"/>
      <c r="AT718" s="163"/>
      <c r="AU718" s="163"/>
      <c r="AV718" s="163"/>
      <c r="AW718" s="163"/>
      <c r="AX718" s="163"/>
      <c r="AY718" s="163"/>
      <c r="AZ718" s="163"/>
      <c r="BA718" s="163"/>
      <c r="BB718" s="163"/>
      <c r="BC718" s="238"/>
    </row>
    <row r="719" spans="1:55" ht="22.5" customHeight="1">
      <c r="A719" s="309" t="s">
        <v>332</v>
      </c>
      <c r="B719" s="310" t="s">
        <v>690</v>
      </c>
      <c r="C719" s="310" t="s">
        <v>298</v>
      </c>
      <c r="D719" s="150" t="s">
        <v>41</v>
      </c>
      <c r="E719" s="205">
        <f t="shared" ref="E719:E721" si="538">H719+K719+N719+Q719+T719+W719+Z719+AE719+AJ719+AO719+AT719+AY719</f>
        <v>20.12</v>
      </c>
      <c r="F719" s="205">
        <f t="shared" ref="F719:F725" si="539">I719+L719+O719+R719+U719+X719+AA719+AF719+AK719+AP719+AU719+AZ719</f>
        <v>20.12</v>
      </c>
      <c r="G719" s="163">
        <f t="shared" si="491"/>
        <v>100</v>
      </c>
      <c r="H719" s="163"/>
      <c r="I719" s="163"/>
      <c r="J719" s="163"/>
      <c r="K719" s="163"/>
      <c r="L719" s="163"/>
      <c r="M719" s="163"/>
      <c r="N719" s="163">
        <f>N720+N721+N722+N724+N725</f>
        <v>0</v>
      </c>
      <c r="O719" s="163">
        <f t="shared" ref="O719:AZ719" si="540">O720+O721+O722+O724+O725</f>
        <v>0</v>
      </c>
      <c r="P719" s="163"/>
      <c r="Q719" s="163">
        <f t="shared" si="540"/>
        <v>0</v>
      </c>
      <c r="R719" s="163">
        <f t="shared" si="540"/>
        <v>0</v>
      </c>
      <c r="S719" s="163"/>
      <c r="T719" s="163">
        <f t="shared" si="540"/>
        <v>0</v>
      </c>
      <c r="U719" s="163">
        <f t="shared" si="540"/>
        <v>0</v>
      </c>
      <c r="V719" s="163"/>
      <c r="W719" s="163">
        <f t="shared" si="540"/>
        <v>0</v>
      </c>
      <c r="X719" s="163">
        <f t="shared" si="540"/>
        <v>0</v>
      </c>
      <c r="Y719" s="163"/>
      <c r="Z719" s="163">
        <f t="shared" si="540"/>
        <v>0</v>
      </c>
      <c r="AA719" s="163">
        <f t="shared" si="540"/>
        <v>0</v>
      </c>
      <c r="AB719" s="163">
        <f t="shared" si="540"/>
        <v>0</v>
      </c>
      <c r="AC719" s="163">
        <f t="shared" si="540"/>
        <v>0</v>
      </c>
      <c r="AD719" s="163"/>
      <c r="AE719" s="163">
        <f t="shared" si="540"/>
        <v>0</v>
      </c>
      <c r="AF719" s="163">
        <f t="shared" si="540"/>
        <v>0</v>
      </c>
      <c r="AG719" s="163">
        <f t="shared" si="540"/>
        <v>0</v>
      </c>
      <c r="AH719" s="163">
        <f t="shared" si="540"/>
        <v>0</v>
      </c>
      <c r="AI719" s="163"/>
      <c r="AJ719" s="163">
        <f t="shared" si="540"/>
        <v>20.12</v>
      </c>
      <c r="AK719" s="163">
        <f t="shared" si="540"/>
        <v>20.12</v>
      </c>
      <c r="AL719" s="163">
        <f t="shared" si="540"/>
        <v>0</v>
      </c>
      <c r="AM719" s="163">
        <f t="shared" si="540"/>
        <v>0</v>
      </c>
      <c r="AN719" s="163"/>
      <c r="AO719" s="163">
        <f t="shared" si="540"/>
        <v>0</v>
      </c>
      <c r="AP719" s="163">
        <f t="shared" si="540"/>
        <v>0</v>
      </c>
      <c r="AQ719" s="163">
        <f t="shared" si="540"/>
        <v>0</v>
      </c>
      <c r="AR719" s="163">
        <f t="shared" si="540"/>
        <v>0</v>
      </c>
      <c r="AS719" s="163"/>
      <c r="AT719" s="163">
        <f t="shared" si="540"/>
        <v>0</v>
      </c>
      <c r="AU719" s="163">
        <f t="shared" si="540"/>
        <v>0</v>
      </c>
      <c r="AV719" s="163">
        <f t="shared" si="540"/>
        <v>0</v>
      </c>
      <c r="AW719" s="163">
        <f t="shared" si="540"/>
        <v>0</v>
      </c>
      <c r="AX719" s="163"/>
      <c r="AY719" s="163">
        <f t="shared" si="540"/>
        <v>0</v>
      </c>
      <c r="AZ719" s="163">
        <f t="shared" si="540"/>
        <v>0</v>
      </c>
      <c r="BA719" s="163"/>
      <c r="BB719" s="163"/>
      <c r="BC719" s="238"/>
    </row>
    <row r="720" spans="1:55" ht="32.25" customHeight="1">
      <c r="A720" s="309"/>
      <c r="B720" s="310"/>
      <c r="C720" s="310"/>
      <c r="D720" s="148" t="s">
        <v>37</v>
      </c>
      <c r="E720" s="205">
        <f t="shared" si="538"/>
        <v>0</v>
      </c>
      <c r="F720" s="205">
        <f t="shared" si="539"/>
        <v>0</v>
      </c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3"/>
      <c r="AA720" s="163"/>
      <c r="AB720" s="163"/>
      <c r="AC720" s="163"/>
      <c r="AD720" s="163"/>
      <c r="AE720" s="163"/>
      <c r="AF720" s="163"/>
      <c r="AG720" s="163"/>
      <c r="AH720" s="163"/>
      <c r="AI720" s="163"/>
      <c r="AJ720" s="163"/>
      <c r="AK720" s="163"/>
      <c r="AL720" s="163"/>
      <c r="AM720" s="163"/>
      <c r="AN720" s="163"/>
      <c r="AO720" s="163"/>
      <c r="AP720" s="163"/>
      <c r="AQ720" s="163"/>
      <c r="AR720" s="163"/>
      <c r="AS720" s="163"/>
      <c r="AT720" s="163"/>
      <c r="AU720" s="163"/>
      <c r="AV720" s="163"/>
      <c r="AW720" s="163"/>
      <c r="AX720" s="163"/>
      <c r="AY720" s="163"/>
      <c r="AZ720" s="163"/>
      <c r="BA720" s="163"/>
      <c r="BB720" s="163"/>
      <c r="BC720" s="238"/>
    </row>
    <row r="721" spans="1:55" ht="50.25" customHeight="1">
      <c r="A721" s="309"/>
      <c r="B721" s="310"/>
      <c r="C721" s="310"/>
      <c r="D721" s="172" t="s">
        <v>2</v>
      </c>
      <c r="E721" s="205">
        <f t="shared" si="538"/>
        <v>0</v>
      </c>
      <c r="F721" s="205">
        <f t="shared" si="539"/>
        <v>0</v>
      </c>
      <c r="G721" s="163" t="e">
        <f t="shared" si="491"/>
        <v>#DIV/0!</v>
      </c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  <c r="AA721" s="163"/>
      <c r="AB721" s="163"/>
      <c r="AC721" s="163"/>
      <c r="AD721" s="163"/>
      <c r="AE721" s="163"/>
      <c r="AF721" s="163"/>
      <c r="AG721" s="163"/>
      <c r="AH721" s="163"/>
      <c r="AI721" s="163"/>
      <c r="AJ721" s="163"/>
      <c r="AK721" s="163"/>
      <c r="AL721" s="163"/>
      <c r="AM721" s="163"/>
      <c r="AN721" s="163"/>
      <c r="AO721" s="163"/>
      <c r="AP721" s="163"/>
      <c r="AQ721" s="163"/>
      <c r="AR721" s="163"/>
      <c r="AS721" s="163"/>
      <c r="AT721" s="163"/>
      <c r="AU721" s="163"/>
      <c r="AV721" s="163"/>
      <c r="AW721" s="163"/>
      <c r="AX721" s="163"/>
      <c r="AY721" s="163"/>
      <c r="AZ721" s="163"/>
      <c r="BA721" s="163"/>
      <c r="BB721" s="163"/>
      <c r="BC721" s="238"/>
    </row>
    <row r="722" spans="1:55" ht="22.5" customHeight="1">
      <c r="A722" s="309"/>
      <c r="B722" s="310"/>
      <c r="C722" s="310"/>
      <c r="D722" s="236" t="s">
        <v>268</v>
      </c>
      <c r="E722" s="205">
        <f>H722+K722+N722+Q722+T722+W722+Z722+AE722+AJ722+AO722+AT722+AY722</f>
        <v>20.12</v>
      </c>
      <c r="F722" s="205">
        <f t="shared" si="539"/>
        <v>20.12</v>
      </c>
      <c r="G722" s="163">
        <f t="shared" si="491"/>
        <v>100</v>
      </c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3"/>
      <c r="AA722" s="163"/>
      <c r="AB722" s="163"/>
      <c r="AC722" s="163"/>
      <c r="AD722" s="163"/>
      <c r="AE722" s="163"/>
      <c r="AF722" s="163"/>
      <c r="AG722" s="163"/>
      <c r="AH722" s="163"/>
      <c r="AI722" s="163"/>
      <c r="AJ722" s="163">
        <v>20.12</v>
      </c>
      <c r="AK722" s="163">
        <v>20.12</v>
      </c>
      <c r="AL722" s="163"/>
      <c r="AM722" s="163"/>
      <c r="AN722" s="163"/>
      <c r="AO722" s="163"/>
      <c r="AP722" s="163"/>
      <c r="AQ722" s="163"/>
      <c r="AR722" s="163"/>
      <c r="AS722" s="163"/>
      <c r="AT722" s="163"/>
      <c r="AU722" s="163"/>
      <c r="AV722" s="163"/>
      <c r="AW722" s="163"/>
      <c r="AX722" s="163"/>
      <c r="AY722" s="163"/>
      <c r="AZ722" s="163"/>
      <c r="BA722" s="163"/>
      <c r="BB722" s="163"/>
      <c r="BC722" s="238"/>
    </row>
    <row r="723" spans="1:55" ht="82.5" customHeight="1">
      <c r="A723" s="309"/>
      <c r="B723" s="310"/>
      <c r="C723" s="310"/>
      <c r="D723" s="236" t="s">
        <v>274</v>
      </c>
      <c r="E723" s="205">
        <f t="shared" ref="E723:E728" si="541">H723+K723+N723+Q723+T723+W723+Z723+AE723+AJ723+AO723+AT723+AY723</f>
        <v>0</v>
      </c>
      <c r="F723" s="205">
        <f t="shared" si="539"/>
        <v>0</v>
      </c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3"/>
      <c r="AA723" s="163"/>
      <c r="AB723" s="163"/>
      <c r="AC723" s="163"/>
      <c r="AD723" s="163"/>
      <c r="AE723" s="163"/>
      <c r="AF723" s="163"/>
      <c r="AG723" s="163"/>
      <c r="AH723" s="163"/>
      <c r="AI723" s="163"/>
      <c r="AJ723" s="163"/>
      <c r="AK723" s="163"/>
      <c r="AL723" s="163"/>
      <c r="AM723" s="163"/>
      <c r="AN723" s="163"/>
      <c r="AO723" s="163"/>
      <c r="AP723" s="163"/>
      <c r="AQ723" s="163"/>
      <c r="AR723" s="163"/>
      <c r="AS723" s="163"/>
      <c r="AT723" s="163"/>
      <c r="AU723" s="163"/>
      <c r="AV723" s="163"/>
      <c r="AW723" s="163"/>
      <c r="AX723" s="163"/>
      <c r="AY723" s="163"/>
      <c r="AZ723" s="163"/>
      <c r="BA723" s="163"/>
      <c r="BB723" s="163"/>
      <c r="BC723" s="238"/>
    </row>
    <row r="724" spans="1:55" ht="22.5" customHeight="1">
      <c r="A724" s="309"/>
      <c r="B724" s="310"/>
      <c r="C724" s="310"/>
      <c r="D724" s="236" t="s">
        <v>269</v>
      </c>
      <c r="E724" s="205">
        <f t="shared" si="541"/>
        <v>0</v>
      </c>
      <c r="F724" s="205">
        <f t="shared" si="539"/>
        <v>0</v>
      </c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3"/>
      <c r="AA724" s="163"/>
      <c r="AB724" s="163"/>
      <c r="AC724" s="163"/>
      <c r="AD724" s="163"/>
      <c r="AE724" s="163"/>
      <c r="AF724" s="163"/>
      <c r="AG724" s="163"/>
      <c r="AH724" s="163"/>
      <c r="AI724" s="163"/>
      <c r="AJ724" s="163"/>
      <c r="AK724" s="163"/>
      <c r="AL724" s="163"/>
      <c r="AM724" s="163"/>
      <c r="AN724" s="163"/>
      <c r="AO724" s="163"/>
      <c r="AP724" s="163"/>
      <c r="AQ724" s="163"/>
      <c r="AR724" s="163"/>
      <c r="AS724" s="163"/>
      <c r="AT724" s="163"/>
      <c r="AU724" s="163"/>
      <c r="AV724" s="163"/>
      <c r="AW724" s="163"/>
      <c r="AX724" s="163"/>
      <c r="AY724" s="163"/>
      <c r="AZ724" s="163"/>
      <c r="BA724" s="163"/>
      <c r="BB724" s="163"/>
      <c r="BC724" s="238"/>
    </row>
    <row r="725" spans="1:55" ht="31.2">
      <c r="A725" s="309"/>
      <c r="B725" s="310"/>
      <c r="C725" s="310"/>
      <c r="D725" s="238" t="s">
        <v>43</v>
      </c>
      <c r="E725" s="205">
        <f t="shared" si="541"/>
        <v>0</v>
      </c>
      <c r="F725" s="205">
        <f t="shared" si="539"/>
        <v>0</v>
      </c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3"/>
      <c r="AA725" s="163"/>
      <c r="AB725" s="163"/>
      <c r="AC725" s="163"/>
      <c r="AD725" s="163"/>
      <c r="AE725" s="163"/>
      <c r="AF725" s="163"/>
      <c r="AG725" s="163"/>
      <c r="AH725" s="163"/>
      <c r="AI725" s="163"/>
      <c r="AJ725" s="163"/>
      <c r="AK725" s="163"/>
      <c r="AL725" s="163"/>
      <c r="AM725" s="163"/>
      <c r="AN725" s="163"/>
      <c r="AO725" s="163"/>
      <c r="AP725" s="163"/>
      <c r="AQ725" s="163"/>
      <c r="AR725" s="163"/>
      <c r="AS725" s="163"/>
      <c r="AT725" s="163"/>
      <c r="AU725" s="163"/>
      <c r="AV725" s="163"/>
      <c r="AW725" s="163"/>
      <c r="AX725" s="163"/>
      <c r="AY725" s="163"/>
      <c r="AZ725" s="163"/>
      <c r="BA725" s="163"/>
      <c r="BB725" s="163"/>
      <c r="BC725" s="238"/>
    </row>
    <row r="726" spans="1:55" ht="22.5" customHeight="1">
      <c r="A726" s="309" t="s">
        <v>465</v>
      </c>
      <c r="B726" s="310" t="s">
        <v>716</v>
      </c>
      <c r="C726" s="310" t="s">
        <v>293</v>
      </c>
      <c r="D726" s="150" t="s">
        <v>41</v>
      </c>
      <c r="E726" s="205">
        <f t="shared" si="541"/>
        <v>664.01599999999996</v>
      </c>
      <c r="F726" s="205">
        <f t="shared" ref="F726:F732" si="542">I726+L726+O726+R726+U726+X726+AA726+AF726+AK726+AP726+AU726+AZ726</f>
        <v>0</v>
      </c>
      <c r="G726" s="163">
        <f t="shared" si="491"/>
        <v>0</v>
      </c>
      <c r="H726" s="163">
        <f>H728</f>
        <v>0</v>
      </c>
      <c r="I726" s="163"/>
      <c r="J726" s="163"/>
      <c r="K726" s="163"/>
      <c r="L726" s="163"/>
      <c r="M726" s="163"/>
      <c r="N726" s="163">
        <f>N727+N728+N729+N731+N732</f>
        <v>0</v>
      </c>
      <c r="O726" s="163">
        <f t="shared" ref="O726" si="543">O727+O728+O729+O731+O732</f>
        <v>0</v>
      </c>
      <c r="P726" s="163"/>
      <c r="Q726" s="163">
        <f t="shared" ref="Q726:R726" si="544">Q727+Q728+Q729+Q731+Q732</f>
        <v>0</v>
      </c>
      <c r="R726" s="163">
        <f t="shared" si="544"/>
        <v>0</v>
      </c>
      <c r="S726" s="163"/>
      <c r="T726" s="163">
        <f t="shared" ref="T726:U726" si="545">T727+T728+T729+T731+T732</f>
        <v>0</v>
      </c>
      <c r="U726" s="163">
        <f t="shared" si="545"/>
        <v>0</v>
      </c>
      <c r="V726" s="163"/>
      <c r="W726" s="163">
        <f t="shared" ref="W726:X726" si="546">W727+W728+W729+W731+W732</f>
        <v>0</v>
      </c>
      <c r="X726" s="163">
        <f t="shared" si="546"/>
        <v>0</v>
      </c>
      <c r="Y726" s="163"/>
      <c r="Z726" s="163">
        <f t="shared" ref="Z726:AC726" si="547">Z727+Z728+Z729+Z731+Z732</f>
        <v>0</v>
      </c>
      <c r="AA726" s="163">
        <f t="shared" si="547"/>
        <v>0</v>
      </c>
      <c r="AB726" s="163">
        <f t="shared" si="547"/>
        <v>0</v>
      </c>
      <c r="AC726" s="163">
        <f t="shared" si="547"/>
        <v>0</v>
      </c>
      <c r="AD726" s="163"/>
      <c r="AE726" s="163">
        <f t="shared" ref="AE726:AH726" si="548">AE727+AE728+AE729+AE731+AE732</f>
        <v>0</v>
      </c>
      <c r="AF726" s="163">
        <f t="shared" si="548"/>
        <v>0</v>
      </c>
      <c r="AG726" s="163">
        <f t="shared" si="548"/>
        <v>0</v>
      </c>
      <c r="AH726" s="163">
        <f t="shared" si="548"/>
        <v>0</v>
      </c>
      <c r="AI726" s="163"/>
      <c r="AJ726" s="163">
        <f t="shared" ref="AJ726:AM726" si="549">AJ727+AJ728+AJ729+AJ731+AJ732</f>
        <v>0</v>
      </c>
      <c r="AK726" s="163">
        <f t="shared" si="549"/>
        <v>0</v>
      </c>
      <c r="AL726" s="163">
        <f t="shared" si="549"/>
        <v>0</v>
      </c>
      <c r="AM726" s="163">
        <f t="shared" si="549"/>
        <v>0</v>
      </c>
      <c r="AN726" s="163"/>
      <c r="AO726" s="163">
        <f t="shared" ref="AO726:AR726" si="550">AO727+AO728+AO729+AO731+AO732</f>
        <v>0</v>
      </c>
      <c r="AP726" s="163">
        <f t="shared" si="550"/>
        <v>0</v>
      </c>
      <c r="AQ726" s="163">
        <f t="shared" si="550"/>
        <v>0</v>
      </c>
      <c r="AR726" s="163">
        <f t="shared" si="550"/>
        <v>0</v>
      </c>
      <c r="AS726" s="163"/>
      <c r="AT726" s="163">
        <f t="shared" ref="AT726:AW726" si="551">AT727+AT728+AT729+AT731+AT732</f>
        <v>0</v>
      </c>
      <c r="AU726" s="163">
        <f t="shared" si="551"/>
        <v>0</v>
      </c>
      <c r="AV726" s="163">
        <f t="shared" si="551"/>
        <v>0</v>
      </c>
      <c r="AW726" s="163">
        <f t="shared" si="551"/>
        <v>0</v>
      </c>
      <c r="AX726" s="163"/>
      <c r="AY726" s="163">
        <f t="shared" ref="AY726:AZ726" si="552">AY727+AY728+AY729+AY731+AY732</f>
        <v>664.01599999999996</v>
      </c>
      <c r="AZ726" s="163">
        <f t="shared" si="552"/>
        <v>0</v>
      </c>
      <c r="BA726" s="163"/>
      <c r="BB726" s="163"/>
      <c r="BC726" s="238"/>
    </row>
    <row r="727" spans="1:55" ht="32.25" customHeight="1">
      <c r="A727" s="309"/>
      <c r="B727" s="310"/>
      <c r="C727" s="310"/>
      <c r="D727" s="148" t="s">
        <v>37</v>
      </c>
      <c r="E727" s="205">
        <f t="shared" si="541"/>
        <v>0</v>
      </c>
      <c r="F727" s="205">
        <f t="shared" si="542"/>
        <v>0</v>
      </c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3"/>
      <c r="AA727" s="163"/>
      <c r="AB727" s="163"/>
      <c r="AC727" s="163"/>
      <c r="AD727" s="163"/>
      <c r="AE727" s="163"/>
      <c r="AF727" s="163"/>
      <c r="AG727" s="163"/>
      <c r="AH727" s="163"/>
      <c r="AI727" s="163"/>
      <c r="AJ727" s="163"/>
      <c r="AK727" s="163"/>
      <c r="AL727" s="163"/>
      <c r="AM727" s="163"/>
      <c r="AN727" s="163"/>
      <c r="AO727" s="163"/>
      <c r="AP727" s="163"/>
      <c r="AQ727" s="163"/>
      <c r="AR727" s="163"/>
      <c r="AS727" s="163"/>
      <c r="AT727" s="163"/>
      <c r="AU727" s="163"/>
      <c r="AV727" s="163"/>
      <c r="AW727" s="163"/>
      <c r="AX727" s="163"/>
      <c r="AY727" s="163"/>
      <c r="AZ727" s="163"/>
      <c r="BA727" s="163"/>
      <c r="BB727" s="163"/>
      <c r="BC727" s="238"/>
    </row>
    <row r="728" spans="1:55" ht="50.25" customHeight="1">
      <c r="A728" s="309"/>
      <c r="B728" s="310"/>
      <c r="C728" s="310"/>
      <c r="D728" s="172" t="s">
        <v>2</v>
      </c>
      <c r="E728" s="205">
        <f t="shared" si="541"/>
        <v>0</v>
      </c>
      <c r="F728" s="205">
        <f t="shared" si="542"/>
        <v>0</v>
      </c>
      <c r="G728" s="163" t="e">
        <f t="shared" si="491"/>
        <v>#DIV/0!</v>
      </c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3"/>
      <c r="AA728" s="163"/>
      <c r="AB728" s="163"/>
      <c r="AC728" s="163"/>
      <c r="AD728" s="163"/>
      <c r="AE728" s="163"/>
      <c r="AF728" s="163"/>
      <c r="AG728" s="163"/>
      <c r="AH728" s="163"/>
      <c r="AI728" s="163"/>
      <c r="AJ728" s="163"/>
      <c r="AK728" s="163"/>
      <c r="AL728" s="163"/>
      <c r="AM728" s="163"/>
      <c r="AN728" s="163"/>
      <c r="AO728" s="163"/>
      <c r="AP728" s="163"/>
      <c r="AQ728" s="163"/>
      <c r="AR728" s="163"/>
      <c r="AS728" s="163"/>
      <c r="AT728" s="163"/>
      <c r="AU728" s="163"/>
      <c r="AV728" s="163"/>
      <c r="AW728" s="163"/>
      <c r="AX728" s="163"/>
      <c r="AY728" s="163"/>
      <c r="AZ728" s="163"/>
      <c r="BA728" s="163"/>
      <c r="BB728" s="163"/>
      <c r="BC728" s="238"/>
    </row>
    <row r="729" spans="1:55" ht="22.5" customHeight="1">
      <c r="A729" s="309"/>
      <c r="B729" s="310"/>
      <c r="C729" s="310"/>
      <c r="D729" s="236" t="s">
        <v>268</v>
      </c>
      <c r="E729" s="205">
        <f>H729+K729+N729+Q729+T729+W729+Z729+AE729+AJ729+AO729+AT729+AY729</f>
        <v>664.01599999999996</v>
      </c>
      <c r="F729" s="227">
        <f t="shared" si="542"/>
        <v>0</v>
      </c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3"/>
      <c r="AA729" s="163"/>
      <c r="AB729" s="163"/>
      <c r="AC729" s="163"/>
      <c r="AD729" s="163"/>
      <c r="AE729" s="163"/>
      <c r="AF729" s="163"/>
      <c r="AG729" s="163"/>
      <c r="AH729" s="163"/>
      <c r="AI729" s="163"/>
      <c r="AJ729" s="163"/>
      <c r="AK729" s="163"/>
      <c r="AL729" s="163"/>
      <c r="AM729" s="163"/>
      <c r="AN729" s="163"/>
      <c r="AO729" s="163"/>
      <c r="AP729" s="163"/>
      <c r="AQ729" s="163"/>
      <c r="AR729" s="163"/>
      <c r="AS729" s="163"/>
      <c r="AT729" s="163"/>
      <c r="AU729" s="163"/>
      <c r="AV729" s="163"/>
      <c r="AW729" s="163"/>
      <c r="AX729" s="163"/>
      <c r="AY729" s="163">
        <v>664.01599999999996</v>
      </c>
      <c r="AZ729" s="163"/>
      <c r="BA729" s="163"/>
      <c r="BB729" s="163"/>
      <c r="BC729" s="238"/>
    </row>
    <row r="730" spans="1:55" ht="82.5" customHeight="1">
      <c r="A730" s="309"/>
      <c r="B730" s="310"/>
      <c r="C730" s="310"/>
      <c r="D730" s="236" t="s">
        <v>274</v>
      </c>
      <c r="E730" s="199">
        <f t="shared" ref="E730:E735" si="553">H730+K730+N730+Q730+T730+W730+Z730+AE730+AJ730+AO730+AT730+AY730</f>
        <v>0</v>
      </c>
      <c r="F730" s="205">
        <f t="shared" si="542"/>
        <v>0</v>
      </c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3"/>
      <c r="AA730" s="163"/>
      <c r="AB730" s="163"/>
      <c r="AC730" s="163"/>
      <c r="AD730" s="163"/>
      <c r="AE730" s="163"/>
      <c r="AF730" s="163"/>
      <c r="AG730" s="163"/>
      <c r="AH730" s="163"/>
      <c r="AI730" s="163"/>
      <c r="AJ730" s="163"/>
      <c r="AK730" s="163"/>
      <c r="AL730" s="163"/>
      <c r="AM730" s="163"/>
      <c r="AN730" s="163"/>
      <c r="AO730" s="163"/>
      <c r="AP730" s="163"/>
      <c r="AQ730" s="163"/>
      <c r="AR730" s="163"/>
      <c r="AS730" s="163"/>
      <c r="AT730" s="163"/>
      <c r="AU730" s="163"/>
      <c r="AV730" s="163"/>
      <c r="AW730" s="163"/>
      <c r="AX730" s="163"/>
      <c r="AY730" s="163"/>
      <c r="AZ730" s="163"/>
      <c r="BA730" s="163"/>
      <c r="BB730" s="163"/>
      <c r="BC730" s="238"/>
    </row>
    <row r="731" spans="1:55" ht="22.5" customHeight="1">
      <c r="A731" s="309"/>
      <c r="B731" s="310"/>
      <c r="C731" s="310"/>
      <c r="D731" s="236" t="s">
        <v>269</v>
      </c>
      <c r="E731" s="199">
        <f t="shared" si="553"/>
        <v>0</v>
      </c>
      <c r="F731" s="205">
        <f t="shared" si="542"/>
        <v>0</v>
      </c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3"/>
      <c r="AA731" s="163"/>
      <c r="AB731" s="163"/>
      <c r="AC731" s="163"/>
      <c r="AD731" s="163"/>
      <c r="AE731" s="163"/>
      <c r="AF731" s="163"/>
      <c r="AG731" s="163"/>
      <c r="AH731" s="163"/>
      <c r="AI731" s="163"/>
      <c r="AJ731" s="163"/>
      <c r="AK731" s="163"/>
      <c r="AL731" s="163"/>
      <c r="AM731" s="163"/>
      <c r="AN731" s="163"/>
      <c r="AO731" s="163"/>
      <c r="AP731" s="163"/>
      <c r="AQ731" s="163"/>
      <c r="AR731" s="163"/>
      <c r="AS731" s="163"/>
      <c r="AT731" s="163"/>
      <c r="AU731" s="163"/>
      <c r="AV731" s="163"/>
      <c r="AW731" s="163"/>
      <c r="AX731" s="163"/>
      <c r="AY731" s="163"/>
      <c r="AZ731" s="163"/>
      <c r="BA731" s="163"/>
      <c r="BB731" s="163"/>
      <c r="BC731" s="238"/>
    </row>
    <row r="732" spans="1:55" ht="31.2">
      <c r="A732" s="309"/>
      <c r="B732" s="310"/>
      <c r="C732" s="310"/>
      <c r="D732" s="238" t="s">
        <v>43</v>
      </c>
      <c r="E732" s="199">
        <f t="shared" si="553"/>
        <v>0</v>
      </c>
      <c r="F732" s="205">
        <f t="shared" si="542"/>
        <v>0</v>
      </c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3"/>
      <c r="AA732" s="163"/>
      <c r="AB732" s="163"/>
      <c r="AC732" s="163"/>
      <c r="AD732" s="163"/>
      <c r="AE732" s="163"/>
      <c r="AF732" s="163"/>
      <c r="AG732" s="163"/>
      <c r="AH732" s="163"/>
      <c r="AI732" s="163"/>
      <c r="AJ732" s="163"/>
      <c r="AK732" s="163"/>
      <c r="AL732" s="163"/>
      <c r="AM732" s="163"/>
      <c r="AN732" s="163"/>
      <c r="AO732" s="163"/>
      <c r="AP732" s="163"/>
      <c r="AQ732" s="163"/>
      <c r="AR732" s="163"/>
      <c r="AS732" s="163"/>
      <c r="AT732" s="163"/>
      <c r="AU732" s="163"/>
      <c r="AV732" s="163"/>
      <c r="AW732" s="163"/>
      <c r="AX732" s="163"/>
      <c r="AY732" s="163"/>
      <c r="AZ732" s="163"/>
      <c r="BA732" s="163"/>
      <c r="BB732" s="163"/>
      <c r="BC732" s="238"/>
    </row>
    <row r="733" spans="1:55" ht="22.5" customHeight="1">
      <c r="A733" s="309" t="s">
        <v>466</v>
      </c>
      <c r="B733" s="310" t="s">
        <v>717</v>
      </c>
      <c r="C733" s="310" t="s">
        <v>293</v>
      </c>
      <c r="D733" s="150" t="s">
        <v>41</v>
      </c>
      <c r="E733" s="205">
        <f t="shared" si="553"/>
        <v>2302.65672</v>
      </c>
      <c r="F733" s="205">
        <f t="shared" ref="F733:F739" si="554">I733+L733+O733+R733+U733+X733+AA733+AF733+AK733+AP733+AU733+AZ733</f>
        <v>0</v>
      </c>
      <c r="G733" s="163">
        <f t="shared" ref="G733" si="555">F733*100/E733</f>
        <v>0</v>
      </c>
      <c r="H733" s="163">
        <f>H735</f>
        <v>0</v>
      </c>
      <c r="I733" s="163"/>
      <c r="J733" s="163"/>
      <c r="K733" s="163"/>
      <c r="L733" s="163"/>
      <c r="M733" s="163"/>
      <c r="N733" s="163">
        <f>N734+N735+N736+N738+N739</f>
        <v>0</v>
      </c>
      <c r="O733" s="163">
        <f t="shared" ref="O733" si="556">O734+O735+O736+O738+O739</f>
        <v>0</v>
      </c>
      <c r="P733" s="163"/>
      <c r="Q733" s="163">
        <f t="shared" ref="Q733:R733" si="557">Q734+Q735+Q736+Q738+Q739</f>
        <v>0</v>
      </c>
      <c r="R733" s="163">
        <f t="shared" si="557"/>
        <v>0</v>
      </c>
      <c r="S733" s="163"/>
      <c r="T733" s="163">
        <f t="shared" ref="T733:U733" si="558">T734+T735+T736+T738+T739</f>
        <v>0</v>
      </c>
      <c r="U733" s="163">
        <f t="shared" si="558"/>
        <v>0</v>
      </c>
      <c r="V733" s="163"/>
      <c r="W733" s="163">
        <f t="shared" ref="W733:X733" si="559">W734+W735+W736+W738+W739</f>
        <v>0</v>
      </c>
      <c r="X733" s="163">
        <f t="shared" si="559"/>
        <v>0</v>
      </c>
      <c r="Y733" s="163"/>
      <c r="Z733" s="163">
        <f t="shared" ref="Z733:AC733" si="560">Z734+Z735+Z736+Z738+Z739</f>
        <v>0</v>
      </c>
      <c r="AA733" s="163">
        <f t="shared" si="560"/>
        <v>0</v>
      </c>
      <c r="AB733" s="163">
        <f t="shared" si="560"/>
        <v>0</v>
      </c>
      <c r="AC733" s="163">
        <f t="shared" si="560"/>
        <v>0</v>
      </c>
      <c r="AD733" s="163"/>
      <c r="AE733" s="163">
        <f t="shared" ref="AE733:AH733" si="561">AE734+AE735+AE736+AE738+AE739</f>
        <v>0</v>
      </c>
      <c r="AF733" s="163">
        <f t="shared" si="561"/>
        <v>0</v>
      </c>
      <c r="AG733" s="163">
        <f t="shared" si="561"/>
        <v>0</v>
      </c>
      <c r="AH733" s="163">
        <f t="shared" si="561"/>
        <v>0</v>
      </c>
      <c r="AI733" s="163"/>
      <c r="AJ733" s="163">
        <f t="shared" ref="AJ733:AM733" si="562">AJ734+AJ735+AJ736+AJ738+AJ739</f>
        <v>0</v>
      </c>
      <c r="AK733" s="163">
        <f t="shared" si="562"/>
        <v>0</v>
      </c>
      <c r="AL733" s="163">
        <f t="shared" si="562"/>
        <v>0</v>
      </c>
      <c r="AM733" s="163">
        <f t="shared" si="562"/>
        <v>0</v>
      </c>
      <c r="AN733" s="163"/>
      <c r="AO733" s="163">
        <f t="shared" ref="AO733:AR733" si="563">AO734+AO735+AO736+AO738+AO739</f>
        <v>0</v>
      </c>
      <c r="AP733" s="163">
        <f t="shared" si="563"/>
        <v>0</v>
      </c>
      <c r="AQ733" s="163">
        <f t="shared" si="563"/>
        <v>0</v>
      </c>
      <c r="AR733" s="163">
        <f t="shared" si="563"/>
        <v>0</v>
      </c>
      <c r="AS733" s="163"/>
      <c r="AT733" s="163">
        <f t="shared" ref="AT733:AW733" si="564">AT734+AT735+AT736+AT738+AT739</f>
        <v>0</v>
      </c>
      <c r="AU733" s="163">
        <f t="shared" si="564"/>
        <v>0</v>
      </c>
      <c r="AV733" s="163">
        <f t="shared" si="564"/>
        <v>0</v>
      </c>
      <c r="AW733" s="163">
        <f t="shared" si="564"/>
        <v>0</v>
      </c>
      <c r="AX733" s="163"/>
      <c r="AY733" s="163">
        <f t="shared" ref="AY733:AZ733" si="565">AY734+AY735+AY736+AY738+AY739</f>
        <v>2302.65672</v>
      </c>
      <c r="AZ733" s="163">
        <f t="shared" si="565"/>
        <v>0</v>
      </c>
      <c r="BA733" s="163"/>
      <c r="BB733" s="163"/>
      <c r="BC733" s="238"/>
    </row>
    <row r="734" spans="1:55" ht="32.25" customHeight="1">
      <c r="A734" s="309"/>
      <c r="B734" s="310"/>
      <c r="C734" s="310"/>
      <c r="D734" s="148" t="s">
        <v>37</v>
      </c>
      <c r="E734" s="205">
        <f t="shared" si="553"/>
        <v>0</v>
      </c>
      <c r="F734" s="205">
        <f t="shared" si="554"/>
        <v>0</v>
      </c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3"/>
      <c r="AA734" s="163"/>
      <c r="AB734" s="163"/>
      <c r="AC734" s="163"/>
      <c r="AD734" s="163"/>
      <c r="AE734" s="163"/>
      <c r="AF734" s="163"/>
      <c r="AG734" s="163"/>
      <c r="AH734" s="163"/>
      <c r="AI734" s="163"/>
      <c r="AJ734" s="163"/>
      <c r="AK734" s="163"/>
      <c r="AL734" s="163"/>
      <c r="AM734" s="163"/>
      <c r="AN734" s="163"/>
      <c r="AO734" s="163"/>
      <c r="AP734" s="163"/>
      <c r="AQ734" s="163"/>
      <c r="AR734" s="163"/>
      <c r="AS734" s="163"/>
      <c r="AT734" s="163"/>
      <c r="AU734" s="163"/>
      <c r="AV734" s="163"/>
      <c r="AW734" s="163"/>
      <c r="AX734" s="163"/>
      <c r="AY734" s="163"/>
      <c r="AZ734" s="163"/>
      <c r="BA734" s="163"/>
      <c r="BB734" s="163"/>
      <c r="BC734" s="238"/>
    </row>
    <row r="735" spans="1:55" ht="50.25" customHeight="1">
      <c r="A735" s="309"/>
      <c r="B735" s="310"/>
      <c r="C735" s="310"/>
      <c r="D735" s="172" t="s">
        <v>2</v>
      </c>
      <c r="E735" s="205">
        <f t="shared" si="553"/>
        <v>0</v>
      </c>
      <c r="F735" s="205">
        <f t="shared" si="554"/>
        <v>0</v>
      </c>
      <c r="G735" s="163" t="e">
        <f t="shared" ref="G735" si="566">F735*100/E735</f>
        <v>#DIV/0!</v>
      </c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  <c r="AA735" s="163"/>
      <c r="AB735" s="163"/>
      <c r="AC735" s="163"/>
      <c r="AD735" s="163"/>
      <c r="AE735" s="163"/>
      <c r="AF735" s="163"/>
      <c r="AG735" s="163"/>
      <c r="AH735" s="163"/>
      <c r="AI735" s="163"/>
      <c r="AJ735" s="163"/>
      <c r="AK735" s="163"/>
      <c r="AL735" s="163"/>
      <c r="AM735" s="163"/>
      <c r="AN735" s="163"/>
      <c r="AO735" s="163"/>
      <c r="AP735" s="163"/>
      <c r="AQ735" s="163"/>
      <c r="AR735" s="163"/>
      <c r="AS735" s="163"/>
      <c r="AT735" s="163"/>
      <c r="AU735" s="163"/>
      <c r="AV735" s="163"/>
      <c r="AW735" s="163"/>
      <c r="AX735" s="163"/>
      <c r="AY735" s="163"/>
      <c r="AZ735" s="163"/>
      <c r="BA735" s="163"/>
      <c r="BB735" s="163"/>
      <c r="BC735" s="238"/>
    </row>
    <row r="736" spans="1:55" ht="22.5" customHeight="1">
      <c r="A736" s="309"/>
      <c r="B736" s="310"/>
      <c r="C736" s="310"/>
      <c r="D736" s="236" t="s">
        <v>268</v>
      </c>
      <c r="E736" s="205">
        <f>H736+K736+N736+Q736+T736+W736+Z736+AE736+AJ736+AO736+AT736+AY736</f>
        <v>2302.65672</v>
      </c>
      <c r="F736" s="205">
        <f t="shared" si="554"/>
        <v>0</v>
      </c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3"/>
      <c r="AA736" s="163"/>
      <c r="AB736" s="163"/>
      <c r="AC736" s="163"/>
      <c r="AD736" s="163"/>
      <c r="AE736" s="163"/>
      <c r="AF736" s="163"/>
      <c r="AG736" s="163"/>
      <c r="AH736" s="163"/>
      <c r="AI736" s="163"/>
      <c r="AJ736" s="163"/>
      <c r="AK736" s="163"/>
      <c r="AL736" s="163"/>
      <c r="AM736" s="163"/>
      <c r="AN736" s="163"/>
      <c r="AO736" s="163"/>
      <c r="AP736" s="163"/>
      <c r="AQ736" s="163"/>
      <c r="AR736" s="163"/>
      <c r="AS736" s="163"/>
      <c r="AT736" s="163"/>
      <c r="AU736" s="163"/>
      <c r="AV736" s="163"/>
      <c r="AW736" s="163"/>
      <c r="AX736" s="163"/>
      <c r="AY736" s="163">
        <v>2302.65672</v>
      </c>
      <c r="AZ736" s="163"/>
      <c r="BA736" s="163"/>
      <c r="BB736" s="163"/>
      <c r="BC736" s="238"/>
    </row>
    <row r="737" spans="1:55" ht="82.5" customHeight="1">
      <c r="A737" s="309"/>
      <c r="B737" s="310"/>
      <c r="C737" s="310"/>
      <c r="D737" s="236" t="s">
        <v>274</v>
      </c>
      <c r="E737" s="205">
        <f t="shared" ref="E737:E742" si="567">H737+K737+N737+Q737+T737+W737+Z737+AE737+AJ737+AO737+AT737+AY737</f>
        <v>0</v>
      </c>
      <c r="F737" s="205">
        <f t="shared" si="554"/>
        <v>0</v>
      </c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  <c r="AA737" s="163"/>
      <c r="AB737" s="163"/>
      <c r="AC737" s="163"/>
      <c r="AD737" s="163"/>
      <c r="AE737" s="163"/>
      <c r="AF737" s="163"/>
      <c r="AG737" s="163"/>
      <c r="AH737" s="163"/>
      <c r="AI737" s="163"/>
      <c r="AJ737" s="163"/>
      <c r="AK737" s="163"/>
      <c r="AL737" s="163"/>
      <c r="AM737" s="163"/>
      <c r="AN737" s="163"/>
      <c r="AO737" s="163"/>
      <c r="AP737" s="163"/>
      <c r="AQ737" s="163"/>
      <c r="AR737" s="163"/>
      <c r="AS737" s="163"/>
      <c r="AT737" s="163"/>
      <c r="AU737" s="163"/>
      <c r="AV737" s="163"/>
      <c r="AW737" s="163"/>
      <c r="AX737" s="163"/>
      <c r="AY737" s="163"/>
      <c r="AZ737" s="163"/>
      <c r="BA737" s="163"/>
      <c r="BB737" s="163"/>
      <c r="BC737" s="238"/>
    </row>
    <row r="738" spans="1:55" ht="22.5" customHeight="1">
      <c r="A738" s="309"/>
      <c r="B738" s="310"/>
      <c r="C738" s="310"/>
      <c r="D738" s="236" t="s">
        <v>269</v>
      </c>
      <c r="E738" s="200">
        <f t="shared" si="567"/>
        <v>0</v>
      </c>
      <c r="F738" s="200">
        <f t="shared" si="554"/>
        <v>0</v>
      </c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3"/>
      <c r="AA738" s="163"/>
      <c r="AB738" s="163"/>
      <c r="AC738" s="163"/>
      <c r="AD738" s="163"/>
      <c r="AE738" s="163"/>
      <c r="AF738" s="163"/>
      <c r="AG738" s="163"/>
      <c r="AH738" s="163"/>
      <c r="AI738" s="163"/>
      <c r="AJ738" s="163"/>
      <c r="AK738" s="163"/>
      <c r="AL738" s="163"/>
      <c r="AM738" s="163"/>
      <c r="AN738" s="163"/>
      <c r="AO738" s="163"/>
      <c r="AP738" s="163"/>
      <c r="AQ738" s="163"/>
      <c r="AR738" s="163"/>
      <c r="AS738" s="163"/>
      <c r="AT738" s="163"/>
      <c r="AU738" s="163"/>
      <c r="AV738" s="163"/>
      <c r="AW738" s="163"/>
      <c r="AX738" s="163"/>
      <c r="AY738" s="163"/>
      <c r="AZ738" s="163"/>
      <c r="BA738" s="163"/>
      <c r="BB738" s="163"/>
      <c r="BC738" s="238"/>
    </row>
    <row r="739" spans="1:55" ht="31.2">
      <c r="A739" s="309"/>
      <c r="B739" s="310"/>
      <c r="C739" s="310"/>
      <c r="D739" s="238" t="s">
        <v>43</v>
      </c>
      <c r="E739" s="200">
        <f t="shared" si="567"/>
        <v>0</v>
      </c>
      <c r="F739" s="199">
        <f t="shared" si="554"/>
        <v>0</v>
      </c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3"/>
      <c r="AA739" s="163"/>
      <c r="AB739" s="163"/>
      <c r="AC739" s="163"/>
      <c r="AD739" s="163"/>
      <c r="AE739" s="163"/>
      <c r="AF739" s="163"/>
      <c r="AG739" s="163"/>
      <c r="AH739" s="163"/>
      <c r="AI739" s="163"/>
      <c r="AJ739" s="163"/>
      <c r="AK739" s="163"/>
      <c r="AL739" s="163"/>
      <c r="AM739" s="163"/>
      <c r="AN739" s="163"/>
      <c r="AO739" s="163"/>
      <c r="AP739" s="163"/>
      <c r="AQ739" s="163"/>
      <c r="AR739" s="163"/>
      <c r="AS739" s="163"/>
      <c r="AT739" s="163"/>
      <c r="AU739" s="163"/>
      <c r="AV739" s="163"/>
      <c r="AW739" s="163"/>
      <c r="AX739" s="163"/>
      <c r="AY739" s="163"/>
      <c r="AZ739" s="163"/>
      <c r="BA739" s="163"/>
      <c r="BB739" s="163"/>
      <c r="BC739" s="238"/>
    </row>
    <row r="740" spans="1:55" ht="22.5" customHeight="1">
      <c r="A740" s="309" t="s">
        <v>715</v>
      </c>
      <c r="B740" s="310" t="s">
        <v>725</v>
      </c>
      <c r="C740" s="310" t="s">
        <v>293</v>
      </c>
      <c r="D740" s="150" t="s">
        <v>41</v>
      </c>
      <c r="E740" s="205">
        <f t="shared" si="567"/>
        <v>367.32810000000006</v>
      </c>
      <c r="F740" s="205">
        <f t="shared" ref="F740:F746" si="568">I740+L740+O740+R740+U740+X740+AA740+AF740+AK740+AP740+AU740+AZ740</f>
        <v>0</v>
      </c>
      <c r="G740" s="163">
        <f t="shared" ref="G740" si="569">F740*100/E740</f>
        <v>0</v>
      </c>
      <c r="H740" s="163">
        <f>H742</f>
        <v>0</v>
      </c>
      <c r="I740" s="163"/>
      <c r="J740" s="163"/>
      <c r="K740" s="163"/>
      <c r="L740" s="163"/>
      <c r="M740" s="163"/>
      <c r="N740" s="163">
        <f>N741+N742+N743+N745+N746</f>
        <v>0</v>
      </c>
      <c r="O740" s="163">
        <f t="shared" ref="O740" si="570">O741+O742+O743+O745+O746</f>
        <v>0</v>
      </c>
      <c r="P740" s="163"/>
      <c r="Q740" s="163">
        <f t="shared" ref="Q740:R740" si="571">Q741+Q742+Q743+Q745+Q746</f>
        <v>0</v>
      </c>
      <c r="R740" s="163">
        <f t="shared" si="571"/>
        <v>0</v>
      </c>
      <c r="S740" s="163"/>
      <c r="T740" s="163">
        <f t="shared" ref="T740:U740" si="572">T741+T742+T743+T745+T746</f>
        <v>0</v>
      </c>
      <c r="U740" s="163">
        <f t="shared" si="572"/>
        <v>0</v>
      </c>
      <c r="V740" s="163"/>
      <c r="W740" s="163">
        <f t="shared" ref="W740:X740" si="573">W741+W742+W743+W745+W746</f>
        <v>0</v>
      </c>
      <c r="X740" s="163">
        <f t="shared" si="573"/>
        <v>0</v>
      </c>
      <c r="Y740" s="163"/>
      <c r="Z740" s="163">
        <f t="shared" ref="Z740:AC740" si="574">Z741+Z742+Z743+Z745+Z746</f>
        <v>0</v>
      </c>
      <c r="AA740" s="163">
        <f t="shared" si="574"/>
        <v>0</v>
      </c>
      <c r="AB740" s="163">
        <f t="shared" si="574"/>
        <v>0</v>
      </c>
      <c r="AC740" s="163">
        <f t="shared" si="574"/>
        <v>0</v>
      </c>
      <c r="AD740" s="163"/>
      <c r="AE740" s="163">
        <f t="shared" ref="AE740:AH740" si="575">AE741+AE742+AE743+AE745+AE746</f>
        <v>0</v>
      </c>
      <c r="AF740" s="163">
        <f t="shared" si="575"/>
        <v>0</v>
      </c>
      <c r="AG740" s="163">
        <f t="shared" si="575"/>
        <v>0</v>
      </c>
      <c r="AH740" s="163">
        <f t="shared" si="575"/>
        <v>0</v>
      </c>
      <c r="AI740" s="163"/>
      <c r="AJ740" s="163">
        <f t="shared" ref="AJ740:AM740" si="576">AJ741+AJ742+AJ743+AJ745+AJ746</f>
        <v>0</v>
      </c>
      <c r="AK740" s="163">
        <f t="shared" si="576"/>
        <v>0</v>
      </c>
      <c r="AL740" s="163">
        <f t="shared" si="576"/>
        <v>0</v>
      </c>
      <c r="AM740" s="163">
        <f t="shared" si="576"/>
        <v>0</v>
      </c>
      <c r="AN740" s="163"/>
      <c r="AO740" s="163">
        <f t="shared" ref="AO740:AR740" si="577">AO741+AO742+AO743+AO745+AO746</f>
        <v>0</v>
      </c>
      <c r="AP740" s="163">
        <f t="shared" si="577"/>
        <v>0</v>
      </c>
      <c r="AQ740" s="163">
        <f t="shared" si="577"/>
        <v>0</v>
      </c>
      <c r="AR740" s="163">
        <f t="shared" si="577"/>
        <v>0</v>
      </c>
      <c r="AS740" s="163"/>
      <c r="AT740" s="163">
        <f t="shared" ref="AT740:AW740" si="578">AT741+AT742+AT743+AT745+AT746</f>
        <v>0</v>
      </c>
      <c r="AU740" s="163">
        <f t="shared" si="578"/>
        <v>0</v>
      </c>
      <c r="AV740" s="163">
        <f t="shared" si="578"/>
        <v>0</v>
      </c>
      <c r="AW740" s="163">
        <f t="shared" si="578"/>
        <v>0</v>
      </c>
      <c r="AX740" s="163"/>
      <c r="AY740" s="163">
        <f t="shared" ref="AY740:AZ740" si="579">AY741+AY742+AY743+AY745+AY746</f>
        <v>367.32810000000006</v>
      </c>
      <c r="AZ740" s="163">
        <f t="shared" si="579"/>
        <v>0</v>
      </c>
      <c r="BA740" s="163"/>
      <c r="BB740" s="163"/>
      <c r="BC740" s="238"/>
    </row>
    <row r="741" spans="1:55" ht="32.25" customHeight="1">
      <c r="A741" s="309"/>
      <c r="B741" s="310"/>
      <c r="C741" s="310"/>
      <c r="D741" s="148" t="s">
        <v>37</v>
      </c>
      <c r="E741" s="205">
        <f t="shared" si="567"/>
        <v>0</v>
      </c>
      <c r="F741" s="205">
        <f t="shared" si="568"/>
        <v>0</v>
      </c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3"/>
      <c r="AA741" s="163"/>
      <c r="AB741" s="163"/>
      <c r="AC741" s="163"/>
      <c r="AD741" s="163"/>
      <c r="AE741" s="163"/>
      <c r="AF741" s="163"/>
      <c r="AG741" s="163"/>
      <c r="AH741" s="163"/>
      <c r="AI741" s="163"/>
      <c r="AJ741" s="163"/>
      <c r="AK741" s="163"/>
      <c r="AL741" s="163"/>
      <c r="AM741" s="163"/>
      <c r="AN741" s="163"/>
      <c r="AO741" s="163"/>
      <c r="AP741" s="163"/>
      <c r="AQ741" s="163"/>
      <c r="AR741" s="163"/>
      <c r="AS741" s="163"/>
      <c r="AT741" s="163"/>
      <c r="AU741" s="163"/>
      <c r="AV741" s="163"/>
      <c r="AW741" s="163"/>
      <c r="AX741" s="163"/>
      <c r="AY741" s="163"/>
      <c r="AZ741" s="163"/>
      <c r="BA741" s="163"/>
      <c r="BB741" s="163"/>
      <c r="BC741" s="238"/>
    </row>
    <row r="742" spans="1:55" ht="50.25" customHeight="1">
      <c r="A742" s="309"/>
      <c r="B742" s="310"/>
      <c r="C742" s="310"/>
      <c r="D742" s="172" t="s">
        <v>2</v>
      </c>
      <c r="E742" s="205">
        <f t="shared" si="567"/>
        <v>0</v>
      </c>
      <c r="F742" s="205">
        <f t="shared" si="568"/>
        <v>0</v>
      </c>
      <c r="G742" s="163" t="e">
        <f t="shared" ref="G742" si="580">F742*100/E742</f>
        <v>#DIV/0!</v>
      </c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3"/>
      <c r="AA742" s="163"/>
      <c r="AB742" s="163"/>
      <c r="AC742" s="163"/>
      <c r="AD742" s="163"/>
      <c r="AE742" s="163"/>
      <c r="AF742" s="163"/>
      <c r="AG742" s="163"/>
      <c r="AH742" s="163"/>
      <c r="AI742" s="163"/>
      <c r="AJ742" s="163"/>
      <c r="AK742" s="163"/>
      <c r="AL742" s="163"/>
      <c r="AM742" s="163"/>
      <c r="AN742" s="163"/>
      <c r="AO742" s="163"/>
      <c r="AP742" s="163"/>
      <c r="AQ742" s="163"/>
      <c r="AR742" s="163"/>
      <c r="AS742" s="163"/>
      <c r="AT742" s="163"/>
      <c r="AU742" s="163"/>
      <c r="AV742" s="163"/>
      <c r="AW742" s="163"/>
      <c r="AX742" s="163"/>
      <c r="AY742" s="163"/>
      <c r="AZ742" s="163"/>
      <c r="BA742" s="163"/>
      <c r="BB742" s="163"/>
      <c r="BC742" s="238"/>
    </row>
    <row r="743" spans="1:55" ht="22.5" customHeight="1">
      <c r="A743" s="309"/>
      <c r="B743" s="310"/>
      <c r="C743" s="310"/>
      <c r="D743" s="236" t="s">
        <v>268</v>
      </c>
      <c r="E743" s="205">
        <f>H743+K743+N743+Q743+T743+W743+Z743+AE743+AJ743+AO743+AT743+AY743</f>
        <v>367.32810000000006</v>
      </c>
      <c r="F743" s="205">
        <f t="shared" si="568"/>
        <v>0</v>
      </c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3"/>
      <c r="AA743" s="163"/>
      <c r="AB743" s="163"/>
      <c r="AC743" s="163"/>
      <c r="AD743" s="163"/>
      <c r="AE743" s="163"/>
      <c r="AF743" s="163"/>
      <c r="AG743" s="163"/>
      <c r="AH743" s="163"/>
      <c r="AI743" s="163"/>
      <c r="AJ743" s="163"/>
      <c r="AK743" s="163"/>
      <c r="AL743" s="163"/>
      <c r="AM743" s="163"/>
      <c r="AN743" s="163"/>
      <c r="AO743" s="163"/>
      <c r="AP743" s="163"/>
      <c r="AQ743" s="163"/>
      <c r="AR743" s="163"/>
      <c r="AS743" s="163"/>
      <c r="AT743" s="163"/>
      <c r="AU743" s="163"/>
      <c r="AV743" s="163"/>
      <c r="AW743" s="163"/>
      <c r="AX743" s="163"/>
      <c r="AY743" s="266">
        <f>1101.9843-734.6562</f>
        <v>367.32810000000006</v>
      </c>
      <c r="AZ743" s="163"/>
      <c r="BA743" s="163"/>
      <c r="BB743" s="163"/>
      <c r="BC743" s="238"/>
    </row>
    <row r="744" spans="1:55" ht="82.5" customHeight="1">
      <c r="A744" s="309"/>
      <c r="B744" s="310"/>
      <c r="C744" s="310"/>
      <c r="D744" s="236" t="s">
        <v>274</v>
      </c>
      <c r="E744" s="205">
        <f t="shared" ref="E744:E749" si="581">H744+K744+N744+Q744+T744+W744+Z744+AE744+AJ744+AO744+AT744+AY744</f>
        <v>0</v>
      </c>
      <c r="F744" s="205">
        <f t="shared" si="568"/>
        <v>0</v>
      </c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3"/>
      <c r="AA744" s="163"/>
      <c r="AB744" s="163"/>
      <c r="AC744" s="163"/>
      <c r="AD744" s="163"/>
      <c r="AE744" s="163"/>
      <c r="AF744" s="163"/>
      <c r="AG744" s="163"/>
      <c r="AH744" s="163"/>
      <c r="AI744" s="163"/>
      <c r="AJ744" s="163"/>
      <c r="AK744" s="163"/>
      <c r="AL744" s="163"/>
      <c r="AM744" s="163"/>
      <c r="AN744" s="163"/>
      <c r="AO744" s="163"/>
      <c r="AP744" s="163"/>
      <c r="AQ744" s="163"/>
      <c r="AR744" s="163"/>
      <c r="AS744" s="163"/>
      <c r="AT744" s="163"/>
      <c r="AU744" s="163"/>
      <c r="AV744" s="163"/>
      <c r="AW744" s="163"/>
      <c r="AX744" s="163"/>
      <c r="AY744" s="163"/>
      <c r="AZ744" s="163"/>
      <c r="BA744" s="163"/>
      <c r="BB744" s="163"/>
      <c r="BC744" s="238"/>
    </row>
    <row r="745" spans="1:55" ht="22.5" customHeight="1">
      <c r="A745" s="309"/>
      <c r="B745" s="310"/>
      <c r="C745" s="310"/>
      <c r="D745" s="236" t="s">
        <v>269</v>
      </c>
      <c r="E745" s="200">
        <f t="shared" si="581"/>
        <v>0</v>
      </c>
      <c r="F745" s="200">
        <f t="shared" si="568"/>
        <v>0</v>
      </c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3"/>
      <c r="AA745" s="163"/>
      <c r="AB745" s="163"/>
      <c r="AC745" s="163"/>
      <c r="AD745" s="163"/>
      <c r="AE745" s="163"/>
      <c r="AF745" s="163"/>
      <c r="AG745" s="163"/>
      <c r="AH745" s="163"/>
      <c r="AI745" s="163"/>
      <c r="AJ745" s="163"/>
      <c r="AK745" s="163"/>
      <c r="AL745" s="163"/>
      <c r="AM745" s="163"/>
      <c r="AN745" s="163"/>
      <c r="AO745" s="163"/>
      <c r="AP745" s="163"/>
      <c r="AQ745" s="163"/>
      <c r="AR745" s="163"/>
      <c r="AS745" s="163"/>
      <c r="AT745" s="163"/>
      <c r="AU745" s="163"/>
      <c r="AV745" s="163"/>
      <c r="AW745" s="163"/>
      <c r="AX745" s="163"/>
      <c r="AY745" s="163"/>
      <c r="AZ745" s="163"/>
      <c r="BA745" s="163"/>
      <c r="BB745" s="163"/>
      <c r="BC745" s="238"/>
    </row>
    <row r="746" spans="1:55" ht="31.2">
      <c r="A746" s="309"/>
      <c r="B746" s="310"/>
      <c r="C746" s="310"/>
      <c r="D746" s="238" t="s">
        <v>43</v>
      </c>
      <c r="E746" s="200">
        <f t="shared" si="581"/>
        <v>0</v>
      </c>
      <c r="F746" s="199">
        <f t="shared" si="568"/>
        <v>0</v>
      </c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3"/>
      <c r="AA746" s="163"/>
      <c r="AB746" s="163"/>
      <c r="AC746" s="163"/>
      <c r="AD746" s="163"/>
      <c r="AE746" s="163"/>
      <c r="AF746" s="163"/>
      <c r="AG746" s="163"/>
      <c r="AH746" s="163"/>
      <c r="AI746" s="163"/>
      <c r="AJ746" s="163"/>
      <c r="AK746" s="163"/>
      <c r="AL746" s="163"/>
      <c r="AM746" s="163"/>
      <c r="AN746" s="163"/>
      <c r="AO746" s="163"/>
      <c r="AP746" s="163"/>
      <c r="AQ746" s="163"/>
      <c r="AR746" s="163"/>
      <c r="AS746" s="163"/>
      <c r="AT746" s="163"/>
      <c r="AU746" s="163"/>
      <c r="AV746" s="163"/>
      <c r="AW746" s="163"/>
      <c r="AX746" s="163"/>
      <c r="AY746" s="163"/>
      <c r="AZ746" s="163"/>
      <c r="BA746" s="163"/>
      <c r="BB746" s="163"/>
      <c r="BC746" s="238"/>
    </row>
    <row r="747" spans="1:55" ht="22.5" customHeight="1">
      <c r="A747" s="309" t="s">
        <v>718</v>
      </c>
      <c r="B747" s="310" t="s">
        <v>726</v>
      </c>
      <c r="C747" s="310" t="s">
        <v>293</v>
      </c>
      <c r="D747" s="150" t="s">
        <v>41</v>
      </c>
      <c r="E747" s="205">
        <f t="shared" si="581"/>
        <v>293.86248000000001</v>
      </c>
      <c r="F747" s="205">
        <f t="shared" ref="F747:F753" si="582">I747+L747+O747+R747+U747+X747+AA747+AF747+AK747+AP747+AU747+AZ747</f>
        <v>0</v>
      </c>
      <c r="G747" s="163">
        <f t="shared" ref="G747" si="583">F747*100/E747</f>
        <v>0</v>
      </c>
      <c r="H747" s="163">
        <f>H749</f>
        <v>0</v>
      </c>
      <c r="I747" s="163"/>
      <c r="J747" s="163"/>
      <c r="K747" s="163"/>
      <c r="L747" s="163"/>
      <c r="M747" s="163"/>
      <c r="N747" s="163">
        <f>N748+N749+N750+N752+N753</f>
        <v>0</v>
      </c>
      <c r="O747" s="163">
        <f t="shared" ref="O747" si="584">O748+O749+O750+O752+O753</f>
        <v>0</v>
      </c>
      <c r="P747" s="163"/>
      <c r="Q747" s="163">
        <f t="shared" ref="Q747:R747" si="585">Q748+Q749+Q750+Q752+Q753</f>
        <v>0</v>
      </c>
      <c r="R747" s="163">
        <f t="shared" si="585"/>
        <v>0</v>
      </c>
      <c r="S747" s="163"/>
      <c r="T747" s="163">
        <f t="shared" ref="T747:U747" si="586">T748+T749+T750+T752+T753</f>
        <v>0</v>
      </c>
      <c r="U747" s="163">
        <f t="shared" si="586"/>
        <v>0</v>
      </c>
      <c r="V747" s="163"/>
      <c r="W747" s="163">
        <f t="shared" ref="W747:X747" si="587">W748+W749+W750+W752+W753</f>
        <v>0</v>
      </c>
      <c r="X747" s="163">
        <f t="shared" si="587"/>
        <v>0</v>
      </c>
      <c r="Y747" s="163"/>
      <c r="Z747" s="163">
        <f t="shared" ref="Z747:AC747" si="588">Z748+Z749+Z750+Z752+Z753</f>
        <v>0</v>
      </c>
      <c r="AA747" s="163">
        <f t="shared" si="588"/>
        <v>0</v>
      </c>
      <c r="AB747" s="163">
        <f t="shared" si="588"/>
        <v>0</v>
      </c>
      <c r="AC747" s="163">
        <f t="shared" si="588"/>
        <v>0</v>
      </c>
      <c r="AD747" s="163"/>
      <c r="AE747" s="163">
        <f t="shared" ref="AE747:AH747" si="589">AE748+AE749+AE750+AE752+AE753</f>
        <v>0</v>
      </c>
      <c r="AF747" s="163">
        <f t="shared" si="589"/>
        <v>0</v>
      </c>
      <c r="AG747" s="163">
        <f t="shared" si="589"/>
        <v>0</v>
      </c>
      <c r="AH747" s="163">
        <f t="shared" si="589"/>
        <v>0</v>
      </c>
      <c r="AI747" s="163"/>
      <c r="AJ747" s="163">
        <f t="shared" ref="AJ747:AM747" si="590">AJ748+AJ749+AJ750+AJ752+AJ753</f>
        <v>0</v>
      </c>
      <c r="AK747" s="163">
        <f t="shared" si="590"/>
        <v>0</v>
      </c>
      <c r="AL747" s="163">
        <f t="shared" si="590"/>
        <v>0</v>
      </c>
      <c r="AM747" s="163">
        <f t="shared" si="590"/>
        <v>0</v>
      </c>
      <c r="AN747" s="163"/>
      <c r="AO747" s="163">
        <f t="shared" ref="AO747:AR747" si="591">AO748+AO749+AO750+AO752+AO753</f>
        <v>0</v>
      </c>
      <c r="AP747" s="163">
        <f t="shared" si="591"/>
        <v>0</v>
      </c>
      <c r="AQ747" s="163">
        <f t="shared" si="591"/>
        <v>0</v>
      </c>
      <c r="AR747" s="163">
        <f t="shared" si="591"/>
        <v>0</v>
      </c>
      <c r="AS747" s="163"/>
      <c r="AT747" s="163">
        <f t="shared" ref="AT747:AW747" si="592">AT748+AT749+AT750+AT752+AT753</f>
        <v>0</v>
      </c>
      <c r="AU747" s="163">
        <f t="shared" si="592"/>
        <v>0</v>
      </c>
      <c r="AV747" s="163">
        <f t="shared" si="592"/>
        <v>0</v>
      </c>
      <c r="AW747" s="163">
        <f t="shared" si="592"/>
        <v>0</v>
      </c>
      <c r="AX747" s="163"/>
      <c r="AY747" s="163">
        <f t="shared" ref="AY747:AZ747" si="593">AY748+AY749+AY750+AY752+AY753</f>
        <v>293.86248000000001</v>
      </c>
      <c r="AZ747" s="163">
        <f t="shared" si="593"/>
        <v>0</v>
      </c>
      <c r="BA747" s="163"/>
      <c r="BB747" s="163"/>
      <c r="BC747" s="262"/>
    </row>
    <row r="748" spans="1:55" ht="32.25" customHeight="1">
      <c r="A748" s="309"/>
      <c r="B748" s="310"/>
      <c r="C748" s="310"/>
      <c r="D748" s="148" t="s">
        <v>37</v>
      </c>
      <c r="E748" s="205">
        <f t="shared" si="581"/>
        <v>0</v>
      </c>
      <c r="F748" s="205">
        <f t="shared" si="582"/>
        <v>0</v>
      </c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  <c r="AA748" s="163"/>
      <c r="AB748" s="163"/>
      <c r="AC748" s="163"/>
      <c r="AD748" s="163"/>
      <c r="AE748" s="163"/>
      <c r="AF748" s="163"/>
      <c r="AG748" s="163"/>
      <c r="AH748" s="163"/>
      <c r="AI748" s="163"/>
      <c r="AJ748" s="163"/>
      <c r="AK748" s="163"/>
      <c r="AL748" s="163"/>
      <c r="AM748" s="163"/>
      <c r="AN748" s="163"/>
      <c r="AO748" s="163"/>
      <c r="AP748" s="163"/>
      <c r="AQ748" s="163"/>
      <c r="AR748" s="163"/>
      <c r="AS748" s="163"/>
      <c r="AT748" s="163"/>
      <c r="AU748" s="163"/>
      <c r="AV748" s="163"/>
      <c r="AW748" s="163"/>
      <c r="AX748" s="163"/>
      <c r="AY748" s="163"/>
      <c r="AZ748" s="163"/>
      <c r="BA748" s="163"/>
      <c r="BB748" s="163"/>
      <c r="BC748" s="262"/>
    </row>
    <row r="749" spans="1:55" ht="50.25" customHeight="1">
      <c r="A749" s="309"/>
      <c r="B749" s="310"/>
      <c r="C749" s="310"/>
      <c r="D749" s="172" t="s">
        <v>2</v>
      </c>
      <c r="E749" s="205">
        <f t="shared" si="581"/>
        <v>0</v>
      </c>
      <c r="F749" s="205">
        <f t="shared" si="582"/>
        <v>0</v>
      </c>
      <c r="G749" s="163" t="e">
        <f t="shared" ref="G749" si="594">F749*100/E749</f>
        <v>#DIV/0!</v>
      </c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3"/>
      <c r="AA749" s="163"/>
      <c r="AB749" s="163"/>
      <c r="AC749" s="163"/>
      <c r="AD749" s="163"/>
      <c r="AE749" s="163"/>
      <c r="AF749" s="163"/>
      <c r="AG749" s="163"/>
      <c r="AH749" s="163"/>
      <c r="AI749" s="163"/>
      <c r="AJ749" s="163"/>
      <c r="AK749" s="163"/>
      <c r="AL749" s="163"/>
      <c r="AM749" s="163"/>
      <c r="AN749" s="163"/>
      <c r="AO749" s="163"/>
      <c r="AP749" s="163"/>
      <c r="AQ749" s="163"/>
      <c r="AR749" s="163"/>
      <c r="AS749" s="163"/>
      <c r="AT749" s="163"/>
      <c r="AU749" s="163"/>
      <c r="AV749" s="163"/>
      <c r="AW749" s="163"/>
      <c r="AX749" s="163"/>
      <c r="AY749" s="163"/>
      <c r="AZ749" s="163"/>
      <c r="BA749" s="163"/>
      <c r="BB749" s="163"/>
      <c r="BC749" s="262"/>
    </row>
    <row r="750" spans="1:55" ht="22.5" customHeight="1">
      <c r="A750" s="309"/>
      <c r="B750" s="310"/>
      <c r="C750" s="310"/>
      <c r="D750" s="261" t="s">
        <v>268</v>
      </c>
      <c r="E750" s="205">
        <f>H750+K750+N750+Q750+T750+W750+Z750+AE750+AJ750+AO750+AT750+AY750</f>
        <v>293.86248000000001</v>
      </c>
      <c r="F750" s="205">
        <f t="shared" si="582"/>
        <v>0</v>
      </c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  <c r="AA750" s="163"/>
      <c r="AB750" s="163"/>
      <c r="AC750" s="163"/>
      <c r="AD750" s="163"/>
      <c r="AE750" s="163"/>
      <c r="AF750" s="163"/>
      <c r="AG750" s="163"/>
      <c r="AH750" s="163"/>
      <c r="AI750" s="163"/>
      <c r="AJ750" s="163"/>
      <c r="AK750" s="163"/>
      <c r="AL750" s="163"/>
      <c r="AM750" s="163"/>
      <c r="AN750" s="163"/>
      <c r="AO750" s="163"/>
      <c r="AP750" s="163"/>
      <c r="AQ750" s="163"/>
      <c r="AR750" s="163"/>
      <c r="AS750" s="163"/>
      <c r="AT750" s="163"/>
      <c r="AU750" s="163"/>
      <c r="AV750" s="163"/>
      <c r="AW750" s="163"/>
      <c r="AX750" s="163"/>
      <c r="AY750" s="163">
        <v>293.86248000000001</v>
      </c>
      <c r="AZ750" s="163"/>
      <c r="BA750" s="163"/>
      <c r="BB750" s="163"/>
      <c r="BC750" s="262"/>
    </row>
    <row r="751" spans="1:55" ht="82.5" customHeight="1">
      <c r="A751" s="309"/>
      <c r="B751" s="310"/>
      <c r="C751" s="310"/>
      <c r="D751" s="261" t="s">
        <v>274</v>
      </c>
      <c r="E751" s="205">
        <f t="shared" ref="E751:E756" si="595">H751+K751+N751+Q751+T751+W751+Z751+AE751+AJ751+AO751+AT751+AY751</f>
        <v>0</v>
      </c>
      <c r="F751" s="205">
        <f t="shared" si="582"/>
        <v>0</v>
      </c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3"/>
      <c r="AA751" s="163"/>
      <c r="AB751" s="163"/>
      <c r="AC751" s="163"/>
      <c r="AD751" s="163"/>
      <c r="AE751" s="163"/>
      <c r="AF751" s="163"/>
      <c r="AG751" s="163"/>
      <c r="AH751" s="163"/>
      <c r="AI751" s="163"/>
      <c r="AJ751" s="163"/>
      <c r="AK751" s="163"/>
      <c r="AL751" s="163"/>
      <c r="AM751" s="163"/>
      <c r="AN751" s="163"/>
      <c r="AO751" s="163"/>
      <c r="AP751" s="163"/>
      <c r="AQ751" s="163"/>
      <c r="AR751" s="163"/>
      <c r="AS751" s="163"/>
      <c r="AT751" s="163"/>
      <c r="AU751" s="163"/>
      <c r="AV751" s="163"/>
      <c r="AW751" s="163"/>
      <c r="AX751" s="163"/>
      <c r="AY751" s="163"/>
      <c r="AZ751" s="163"/>
      <c r="BA751" s="163"/>
      <c r="BB751" s="163"/>
      <c r="BC751" s="262"/>
    </row>
    <row r="752" spans="1:55" ht="22.5" customHeight="1">
      <c r="A752" s="309"/>
      <c r="B752" s="310"/>
      <c r="C752" s="310"/>
      <c r="D752" s="261" t="s">
        <v>269</v>
      </c>
      <c r="E752" s="200">
        <f t="shared" si="595"/>
        <v>0</v>
      </c>
      <c r="F752" s="200">
        <f t="shared" si="582"/>
        <v>0</v>
      </c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3"/>
      <c r="AA752" s="163"/>
      <c r="AB752" s="163"/>
      <c r="AC752" s="163"/>
      <c r="AD752" s="163"/>
      <c r="AE752" s="163"/>
      <c r="AF752" s="163"/>
      <c r="AG752" s="163"/>
      <c r="AH752" s="163"/>
      <c r="AI752" s="163"/>
      <c r="AJ752" s="163"/>
      <c r="AK752" s="163"/>
      <c r="AL752" s="163"/>
      <c r="AM752" s="163"/>
      <c r="AN752" s="163"/>
      <c r="AO752" s="163"/>
      <c r="AP752" s="163"/>
      <c r="AQ752" s="163"/>
      <c r="AR752" s="163"/>
      <c r="AS752" s="163"/>
      <c r="AT752" s="163"/>
      <c r="AU752" s="163"/>
      <c r="AV752" s="163"/>
      <c r="AW752" s="163"/>
      <c r="AX752" s="163"/>
      <c r="AY752" s="163"/>
      <c r="AZ752" s="163"/>
      <c r="BA752" s="163"/>
      <c r="BB752" s="163"/>
      <c r="BC752" s="262"/>
    </row>
    <row r="753" spans="1:55" ht="31.2">
      <c r="A753" s="309"/>
      <c r="B753" s="310"/>
      <c r="C753" s="310"/>
      <c r="D753" s="262" t="s">
        <v>43</v>
      </c>
      <c r="E753" s="200">
        <f t="shared" si="595"/>
        <v>0</v>
      </c>
      <c r="F753" s="199">
        <f t="shared" si="582"/>
        <v>0</v>
      </c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3"/>
      <c r="AA753" s="163"/>
      <c r="AB753" s="163"/>
      <c r="AC753" s="163"/>
      <c r="AD753" s="163"/>
      <c r="AE753" s="163"/>
      <c r="AF753" s="163"/>
      <c r="AG753" s="163"/>
      <c r="AH753" s="163"/>
      <c r="AI753" s="163"/>
      <c r="AJ753" s="163"/>
      <c r="AK753" s="163"/>
      <c r="AL753" s="163"/>
      <c r="AM753" s="163"/>
      <c r="AN753" s="163"/>
      <c r="AO753" s="163"/>
      <c r="AP753" s="163"/>
      <c r="AQ753" s="163"/>
      <c r="AR753" s="163"/>
      <c r="AS753" s="163"/>
      <c r="AT753" s="163"/>
      <c r="AU753" s="163"/>
      <c r="AV753" s="163"/>
      <c r="AW753" s="163"/>
      <c r="AX753" s="163"/>
      <c r="AY753" s="163"/>
      <c r="AZ753" s="163"/>
      <c r="BA753" s="163"/>
      <c r="BB753" s="163"/>
      <c r="BC753" s="262"/>
    </row>
    <row r="754" spans="1:55" ht="22.5" customHeight="1">
      <c r="A754" s="309" t="s">
        <v>719</v>
      </c>
      <c r="B754" s="310" t="s">
        <v>727</v>
      </c>
      <c r="C754" s="310" t="s">
        <v>293</v>
      </c>
      <c r="D754" s="150" t="s">
        <v>41</v>
      </c>
      <c r="E754" s="205">
        <f t="shared" si="595"/>
        <v>146.93124</v>
      </c>
      <c r="F754" s="205">
        <f t="shared" ref="F754:F767" si="596">I754+L754+O754+R754+U754+X754+AA754+AF754+AK754+AP754+AU754+AZ754</f>
        <v>0</v>
      </c>
      <c r="G754" s="163">
        <f t="shared" ref="G754" si="597">F754*100/E754</f>
        <v>0</v>
      </c>
      <c r="H754" s="163">
        <f>H756</f>
        <v>0</v>
      </c>
      <c r="I754" s="163"/>
      <c r="J754" s="163"/>
      <c r="K754" s="163"/>
      <c r="L754" s="163"/>
      <c r="M754" s="163"/>
      <c r="N754" s="163">
        <f>N755+N756+N757+N759+N760</f>
        <v>0</v>
      </c>
      <c r="O754" s="163">
        <f t="shared" ref="O754" si="598">O755+O756+O757+O759+O760</f>
        <v>0</v>
      </c>
      <c r="P754" s="163"/>
      <c r="Q754" s="163">
        <f t="shared" ref="Q754:R754" si="599">Q755+Q756+Q757+Q759+Q760</f>
        <v>0</v>
      </c>
      <c r="R754" s="163">
        <f t="shared" si="599"/>
        <v>0</v>
      </c>
      <c r="S754" s="163"/>
      <c r="T754" s="163">
        <f t="shared" ref="T754:U754" si="600">T755+T756+T757+T759+T760</f>
        <v>0</v>
      </c>
      <c r="U754" s="163">
        <f t="shared" si="600"/>
        <v>0</v>
      </c>
      <c r="V754" s="163"/>
      <c r="W754" s="163">
        <f t="shared" ref="W754:X754" si="601">W755+W756+W757+W759+W760</f>
        <v>0</v>
      </c>
      <c r="X754" s="163">
        <f t="shared" si="601"/>
        <v>0</v>
      </c>
      <c r="Y754" s="163"/>
      <c r="Z754" s="163">
        <f t="shared" ref="Z754:AC754" si="602">Z755+Z756+Z757+Z759+Z760</f>
        <v>0</v>
      </c>
      <c r="AA754" s="163">
        <f t="shared" si="602"/>
        <v>0</v>
      </c>
      <c r="AB754" s="163">
        <f t="shared" si="602"/>
        <v>0</v>
      </c>
      <c r="AC754" s="163">
        <f t="shared" si="602"/>
        <v>0</v>
      </c>
      <c r="AD754" s="163"/>
      <c r="AE754" s="163">
        <f t="shared" ref="AE754:AH754" si="603">AE755+AE756+AE757+AE759+AE760</f>
        <v>0</v>
      </c>
      <c r="AF754" s="163">
        <f t="shared" si="603"/>
        <v>0</v>
      </c>
      <c r="AG754" s="163">
        <f t="shared" si="603"/>
        <v>0</v>
      </c>
      <c r="AH754" s="163">
        <f t="shared" si="603"/>
        <v>0</v>
      </c>
      <c r="AI754" s="163"/>
      <c r="AJ754" s="163">
        <f t="shared" ref="AJ754:AM754" si="604">AJ755+AJ756+AJ757+AJ759+AJ760</f>
        <v>0</v>
      </c>
      <c r="AK754" s="163">
        <f t="shared" si="604"/>
        <v>0</v>
      </c>
      <c r="AL754" s="163">
        <f t="shared" si="604"/>
        <v>0</v>
      </c>
      <c r="AM754" s="163">
        <f t="shared" si="604"/>
        <v>0</v>
      </c>
      <c r="AN754" s="163"/>
      <c r="AO754" s="163">
        <f t="shared" ref="AO754:AR754" si="605">AO755+AO756+AO757+AO759+AO760</f>
        <v>0</v>
      </c>
      <c r="AP754" s="163">
        <f t="shared" si="605"/>
        <v>0</v>
      </c>
      <c r="AQ754" s="163">
        <f t="shared" si="605"/>
        <v>0</v>
      </c>
      <c r="AR754" s="163">
        <f t="shared" si="605"/>
        <v>0</v>
      </c>
      <c r="AS754" s="163"/>
      <c r="AT754" s="163">
        <f t="shared" ref="AT754:AW754" si="606">AT755+AT756+AT757+AT759+AT760</f>
        <v>0</v>
      </c>
      <c r="AU754" s="163">
        <f t="shared" si="606"/>
        <v>0</v>
      </c>
      <c r="AV754" s="163">
        <f t="shared" si="606"/>
        <v>0</v>
      </c>
      <c r="AW754" s="163">
        <f t="shared" si="606"/>
        <v>0</v>
      </c>
      <c r="AX754" s="163"/>
      <c r="AY754" s="163">
        <f t="shared" ref="AY754:AZ754" si="607">AY755+AY756+AY757+AY759+AY760</f>
        <v>146.93124</v>
      </c>
      <c r="AZ754" s="163">
        <f t="shared" si="607"/>
        <v>0</v>
      </c>
      <c r="BA754" s="163"/>
      <c r="BB754" s="163"/>
      <c r="BC754" s="262"/>
    </row>
    <row r="755" spans="1:55" ht="32.25" customHeight="1">
      <c r="A755" s="309"/>
      <c r="B755" s="310"/>
      <c r="C755" s="310"/>
      <c r="D755" s="148" t="s">
        <v>37</v>
      </c>
      <c r="E755" s="205">
        <f t="shared" si="595"/>
        <v>0</v>
      </c>
      <c r="F755" s="205">
        <f t="shared" si="596"/>
        <v>0</v>
      </c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3"/>
      <c r="AA755" s="163"/>
      <c r="AB755" s="163"/>
      <c r="AC755" s="163"/>
      <c r="AD755" s="163"/>
      <c r="AE755" s="163"/>
      <c r="AF755" s="163"/>
      <c r="AG755" s="163"/>
      <c r="AH755" s="163"/>
      <c r="AI755" s="163"/>
      <c r="AJ755" s="163"/>
      <c r="AK755" s="163"/>
      <c r="AL755" s="163"/>
      <c r="AM755" s="163"/>
      <c r="AN755" s="163"/>
      <c r="AO755" s="163"/>
      <c r="AP755" s="163"/>
      <c r="AQ755" s="163"/>
      <c r="AR755" s="163"/>
      <c r="AS755" s="163"/>
      <c r="AT755" s="163"/>
      <c r="AU755" s="163"/>
      <c r="AV755" s="163"/>
      <c r="AW755" s="163"/>
      <c r="AX755" s="163"/>
      <c r="AY755" s="163"/>
      <c r="AZ755" s="163"/>
      <c r="BA755" s="163"/>
      <c r="BB755" s="163"/>
      <c r="BC755" s="262"/>
    </row>
    <row r="756" spans="1:55" ht="50.25" customHeight="1">
      <c r="A756" s="309"/>
      <c r="B756" s="310"/>
      <c r="C756" s="310"/>
      <c r="D756" s="172" t="s">
        <v>2</v>
      </c>
      <c r="E756" s="205">
        <f t="shared" si="595"/>
        <v>0</v>
      </c>
      <c r="F756" s="205">
        <f t="shared" si="596"/>
        <v>0</v>
      </c>
      <c r="G756" s="163" t="e">
        <f t="shared" ref="G756" si="608">F756*100/E756</f>
        <v>#DIV/0!</v>
      </c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3"/>
      <c r="AA756" s="163"/>
      <c r="AB756" s="163"/>
      <c r="AC756" s="163"/>
      <c r="AD756" s="163"/>
      <c r="AE756" s="163"/>
      <c r="AF756" s="163"/>
      <c r="AG756" s="163"/>
      <c r="AH756" s="163"/>
      <c r="AI756" s="163"/>
      <c r="AJ756" s="163"/>
      <c r="AK756" s="163"/>
      <c r="AL756" s="163"/>
      <c r="AM756" s="163"/>
      <c r="AN756" s="163"/>
      <c r="AO756" s="163"/>
      <c r="AP756" s="163"/>
      <c r="AQ756" s="163"/>
      <c r="AR756" s="163"/>
      <c r="AS756" s="163"/>
      <c r="AT756" s="163"/>
      <c r="AU756" s="163"/>
      <c r="AV756" s="163"/>
      <c r="AW756" s="163"/>
      <c r="AX756" s="163"/>
      <c r="AY756" s="163"/>
      <c r="AZ756" s="163"/>
      <c r="BA756" s="163"/>
      <c r="BB756" s="163"/>
      <c r="BC756" s="262"/>
    </row>
    <row r="757" spans="1:55" ht="22.5" customHeight="1">
      <c r="A757" s="309"/>
      <c r="B757" s="310"/>
      <c r="C757" s="310"/>
      <c r="D757" s="261" t="s">
        <v>268</v>
      </c>
      <c r="E757" s="205">
        <f>H757+K757+N757+Q757+T757+W757+Z757+AE757+AJ757+AO757+AT757+AY757</f>
        <v>146.93124</v>
      </c>
      <c r="F757" s="205">
        <f t="shared" si="596"/>
        <v>0</v>
      </c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3"/>
      <c r="AA757" s="163"/>
      <c r="AB757" s="163"/>
      <c r="AC757" s="163"/>
      <c r="AD757" s="163"/>
      <c r="AE757" s="163"/>
      <c r="AF757" s="163"/>
      <c r="AG757" s="163"/>
      <c r="AH757" s="163"/>
      <c r="AI757" s="163"/>
      <c r="AJ757" s="163"/>
      <c r="AK757" s="163"/>
      <c r="AL757" s="163"/>
      <c r="AM757" s="163"/>
      <c r="AN757" s="163"/>
      <c r="AO757" s="163"/>
      <c r="AP757" s="163"/>
      <c r="AQ757" s="163"/>
      <c r="AR757" s="163"/>
      <c r="AS757" s="163"/>
      <c r="AT757" s="163"/>
      <c r="AU757" s="163"/>
      <c r="AV757" s="163"/>
      <c r="AW757" s="163"/>
      <c r="AX757" s="163"/>
      <c r="AY757" s="163">
        <v>146.93124</v>
      </c>
      <c r="AZ757" s="163"/>
      <c r="BA757" s="163"/>
      <c r="BB757" s="163"/>
      <c r="BC757" s="262"/>
    </row>
    <row r="758" spans="1:55" ht="82.5" customHeight="1">
      <c r="A758" s="309"/>
      <c r="B758" s="310"/>
      <c r="C758" s="310"/>
      <c r="D758" s="261" t="s">
        <v>274</v>
      </c>
      <c r="E758" s="205">
        <f t="shared" ref="E758:E763" si="609">H758+K758+N758+Q758+T758+W758+Z758+AE758+AJ758+AO758+AT758+AY758</f>
        <v>0</v>
      </c>
      <c r="F758" s="205">
        <f t="shared" si="596"/>
        <v>0</v>
      </c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3"/>
      <c r="AA758" s="163"/>
      <c r="AB758" s="163"/>
      <c r="AC758" s="163"/>
      <c r="AD758" s="163"/>
      <c r="AE758" s="163"/>
      <c r="AF758" s="163"/>
      <c r="AG758" s="163"/>
      <c r="AH758" s="163"/>
      <c r="AI758" s="163"/>
      <c r="AJ758" s="163"/>
      <c r="AK758" s="163"/>
      <c r="AL758" s="163"/>
      <c r="AM758" s="163"/>
      <c r="AN758" s="163"/>
      <c r="AO758" s="163"/>
      <c r="AP758" s="163"/>
      <c r="AQ758" s="163"/>
      <c r="AR758" s="163"/>
      <c r="AS758" s="163"/>
      <c r="AT758" s="163"/>
      <c r="AU758" s="163"/>
      <c r="AV758" s="163"/>
      <c r="AW758" s="163"/>
      <c r="AX758" s="163"/>
      <c r="AY758" s="163"/>
      <c r="AZ758" s="163"/>
      <c r="BA758" s="163"/>
      <c r="BB758" s="163"/>
      <c r="BC758" s="262"/>
    </row>
    <row r="759" spans="1:55" ht="22.5" customHeight="1">
      <c r="A759" s="309"/>
      <c r="B759" s="310"/>
      <c r="C759" s="310"/>
      <c r="D759" s="261" t="s">
        <v>269</v>
      </c>
      <c r="E759" s="200">
        <f t="shared" si="609"/>
        <v>0</v>
      </c>
      <c r="F759" s="200">
        <f t="shared" si="596"/>
        <v>0</v>
      </c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3"/>
      <c r="AA759" s="163"/>
      <c r="AB759" s="163"/>
      <c r="AC759" s="163"/>
      <c r="AD759" s="163"/>
      <c r="AE759" s="163"/>
      <c r="AF759" s="163"/>
      <c r="AG759" s="163"/>
      <c r="AH759" s="163"/>
      <c r="AI759" s="163"/>
      <c r="AJ759" s="163"/>
      <c r="AK759" s="163"/>
      <c r="AL759" s="163"/>
      <c r="AM759" s="163"/>
      <c r="AN759" s="163"/>
      <c r="AO759" s="163"/>
      <c r="AP759" s="163"/>
      <c r="AQ759" s="163"/>
      <c r="AR759" s="163"/>
      <c r="AS759" s="163"/>
      <c r="AT759" s="163"/>
      <c r="AU759" s="163"/>
      <c r="AV759" s="163"/>
      <c r="AW759" s="163"/>
      <c r="AX759" s="163"/>
      <c r="AY759" s="163"/>
      <c r="AZ759" s="163"/>
      <c r="BA759" s="163"/>
      <c r="BB759" s="163"/>
      <c r="BC759" s="262"/>
    </row>
    <row r="760" spans="1:55" ht="31.2">
      <c r="A760" s="309"/>
      <c r="B760" s="310"/>
      <c r="C760" s="310"/>
      <c r="D760" s="262" t="s">
        <v>43</v>
      </c>
      <c r="E760" s="200">
        <f t="shared" si="609"/>
        <v>0</v>
      </c>
      <c r="F760" s="199">
        <f t="shared" si="596"/>
        <v>0</v>
      </c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3"/>
      <c r="AA760" s="163"/>
      <c r="AB760" s="163"/>
      <c r="AC760" s="163"/>
      <c r="AD760" s="163"/>
      <c r="AE760" s="163"/>
      <c r="AF760" s="163"/>
      <c r="AG760" s="163"/>
      <c r="AH760" s="163"/>
      <c r="AI760" s="163"/>
      <c r="AJ760" s="163"/>
      <c r="AK760" s="163"/>
      <c r="AL760" s="163"/>
      <c r="AM760" s="163"/>
      <c r="AN760" s="163"/>
      <c r="AO760" s="163"/>
      <c r="AP760" s="163"/>
      <c r="AQ760" s="163"/>
      <c r="AR760" s="163"/>
      <c r="AS760" s="163"/>
      <c r="AT760" s="163"/>
      <c r="AU760" s="163"/>
      <c r="AV760" s="163"/>
      <c r="AW760" s="163"/>
      <c r="AX760" s="163"/>
      <c r="AY760" s="163"/>
      <c r="AZ760" s="163"/>
      <c r="BA760" s="163"/>
      <c r="BB760" s="163"/>
      <c r="BC760" s="262"/>
    </row>
    <row r="761" spans="1:55" ht="22.5" customHeight="1">
      <c r="A761" s="309" t="s">
        <v>720</v>
      </c>
      <c r="B761" s="310" t="s">
        <v>728</v>
      </c>
      <c r="C761" s="310" t="s">
        <v>293</v>
      </c>
      <c r="D761" s="150" t="s">
        <v>41</v>
      </c>
      <c r="E761" s="205">
        <f t="shared" si="609"/>
        <v>337.61599999999999</v>
      </c>
      <c r="F761" s="205">
        <f t="shared" si="596"/>
        <v>0</v>
      </c>
      <c r="G761" s="163">
        <f t="shared" ref="G761" si="610">F761*100/E761</f>
        <v>0</v>
      </c>
      <c r="H761" s="163">
        <f>H763</f>
        <v>0</v>
      </c>
      <c r="I761" s="163"/>
      <c r="J761" s="163"/>
      <c r="K761" s="163"/>
      <c r="L761" s="163"/>
      <c r="M761" s="163"/>
      <c r="N761" s="163">
        <f>N762+N763+N764+N766+N767</f>
        <v>0</v>
      </c>
      <c r="O761" s="163">
        <f t="shared" ref="O761" si="611">O762+O763+O764+O766+O767</f>
        <v>0</v>
      </c>
      <c r="P761" s="163"/>
      <c r="Q761" s="163">
        <f t="shared" ref="Q761:R761" si="612">Q762+Q763+Q764+Q766+Q767</f>
        <v>0</v>
      </c>
      <c r="R761" s="163">
        <f t="shared" si="612"/>
        <v>0</v>
      </c>
      <c r="S761" s="163"/>
      <c r="T761" s="163">
        <f t="shared" ref="T761:U761" si="613">T762+T763+T764+T766+T767</f>
        <v>0</v>
      </c>
      <c r="U761" s="163">
        <f t="shared" si="613"/>
        <v>0</v>
      </c>
      <c r="V761" s="163"/>
      <c r="W761" s="163">
        <f t="shared" ref="W761:X761" si="614">W762+W763+W764+W766+W767</f>
        <v>0</v>
      </c>
      <c r="X761" s="163">
        <f t="shared" si="614"/>
        <v>0</v>
      </c>
      <c r="Y761" s="163"/>
      <c r="Z761" s="163">
        <f t="shared" ref="Z761:AC761" si="615">Z762+Z763+Z764+Z766+Z767</f>
        <v>0</v>
      </c>
      <c r="AA761" s="163">
        <f t="shared" si="615"/>
        <v>0</v>
      </c>
      <c r="AB761" s="163">
        <f t="shared" si="615"/>
        <v>0</v>
      </c>
      <c r="AC761" s="163">
        <f t="shared" si="615"/>
        <v>0</v>
      </c>
      <c r="AD761" s="163"/>
      <c r="AE761" s="163">
        <f t="shared" ref="AE761:AH761" si="616">AE762+AE763+AE764+AE766+AE767</f>
        <v>0</v>
      </c>
      <c r="AF761" s="163">
        <f t="shared" si="616"/>
        <v>0</v>
      </c>
      <c r="AG761" s="163">
        <f t="shared" si="616"/>
        <v>0</v>
      </c>
      <c r="AH761" s="163">
        <f t="shared" si="616"/>
        <v>0</v>
      </c>
      <c r="AI761" s="163"/>
      <c r="AJ761" s="163">
        <f t="shared" ref="AJ761:AM761" si="617">AJ762+AJ763+AJ764+AJ766+AJ767</f>
        <v>0</v>
      </c>
      <c r="AK761" s="163">
        <f t="shared" si="617"/>
        <v>0</v>
      </c>
      <c r="AL761" s="163">
        <f t="shared" si="617"/>
        <v>0</v>
      </c>
      <c r="AM761" s="163">
        <f t="shared" si="617"/>
        <v>0</v>
      </c>
      <c r="AN761" s="163"/>
      <c r="AO761" s="163">
        <f t="shared" ref="AO761:AR761" si="618">AO762+AO763+AO764+AO766+AO767</f>
        <v>0</v>
      </c>
      <c r="AP761" s="163">
        <f t="shared" si="618"/>
        <v>0</v>
      </c>
      <c r="AQ761" s="163">
        <f t="shared" si="618"/>
        <v>0</v>
      </c>
      <c r="AR761" s="163">
        <f t="shared" si="618"/>
        <v>0</v>
      </c>
      <c r="AS761" s="163"/>
      <c r="AT761" s="163">
        <f t="shared" ref="AT761:AW761" si="619">AT762+AT763+AT764+AT766+AT767</f>
        <v>0</v>
      </c>
      <c r="AU761" s="163">
        <f t="shared" si="619"/>
        <v>0</v>
      </c>
      <c r="AV761" s="163">
        <f t="shared" si="619"/>
        <v>0</v>
      </c>
      <c r="AW761" s="163">
        <f t="shared" si="619"/>
        <v>0</v>
      </c>
      <c r="AX761" s="163"/>
      <c r="AY761" s="163">
        <f t="shared" ref="AY761:AZ761" si="620">AY762+AY763+AY764+AY766+AY767</f>
        <v>337.61599999999999</v>
      </c>
      <c r="AZ761" s="163">
        <f t="shared" si="620"/>
        <v>0</v>
      </c>
      <c r="BA761" s="163"/>
      <c r="BB761" s="163"/>
      <c r="BC761" s="262"/>
    </row>
    <row r="762" spans="1:55" ht="32.25" customHeight="1">
      <c r="A762" s="309"/>
      <c r="B762" s="310"/>
      <c r="C762" s="310"/>
      <c r="D762" s="148" t="s">
        <v>37</v>
      </c>
      <c r="E762" s="205">
        <f t="shared" si="609"/>
        <v>0</v>
      </c>
      <c r="F762" s="205">
        <f t="shared" si="596"/>
        <v>0</v>
      </c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3"/>
      <c r="AA762" s="163"/>
      <c r="AB762" s="163"/>
      <c r="AC762" s="163"/>
      <c r="AD762" s="163"/>
      <c r="AE762" s="163"/>
      <c r="AF762" s="163"/>
      <c r="AG762" s="163"/>
      <c r="AH762" s="163"/>
      <c r="AI762" s="163"/>
      <c r="AJ762" s="163"/>
      <c r="AK762" s="163"/>
      <c r="AL762" s="163"/>
      <c r="AM762" s="163"/>
      <c r="AN762" s="163"/>
      <c r="AO762" s="163"/>
      <c r="AP762" s="163"/>
      <c r="AQ762" s="163"/>
      <c r="AR762" s="163"/>
      <c r="AS762" s="163"/>
      <c r="AT762" s="163"/>
      <c r="AU762" s="163"/>
      <c r="AV762" s="163"/>
      <c r="AW762" s="163"/>
      <c r="AX762" s="163"/>
      <c r="AY762" s="163"/>
      <c r="AZ762" s="163"/>
      <c r="BA762" s="163"/>
      <c r="BB762" s="163"/>
      <c r="BC762" s="262"/>
    </row>
    <row r="763" spans="1:55" ht="50.25" customHeight="1">
      <c r="A763" s="309"/>
      <c r="B763" s="310"/>
      <c r="C763" s="310"/>
      <c r="D763" s="172" t="s">
        <v>2</v>
      </c>
      <c r="E763" s="205">
        <f t="shared" si="609"/>
        <v>0</v>
      </c>
      <c r="F763" s="205">
        <f t="shared" si="596"/>
        <v>0</v>
      </c>
      <c r="G763" s="163" t="e">
        <f t="shared" ref="G763" si="621">F763*100/E763</f>
        <v>#DIV/0!</v>
      </c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3"/>
      <c r="AA763" s="163"/>
      <c r="AB763" s="163"/>
      <c r="AC763" s="163"/>
      <c r="AD763" s="163"/>
      <c r="AE763" s="163"/>
      <c r="AF763" s="163"/>
      <c r="AG763" s="163"/>
      <c r="AH763" s="163"/>
      <c r="AI763" s="163"/>
      <c r="AJ763" s="163"/>
      <c r="AK763" s="163"/>
      <c r="AL763" s="163"/>
      <c r="AM763" s="163"/>
      <c r="AN763" s="163"/>
      <c r="AO763" s="163"/>
      <c r="AP763" s="163"/>
      <c r="AQ763" s="163"/>
      <c r="AR763" s="163"/>
      <c r="AS763" s="163"/>
      <c r="AT763" s="163"/>
      <c r="AU763" s="163"/>
      <c r="AV763" s="163"/>
      <c r="AW763" s="163"/>
      <c r="AX763" s="163"/>
      <c r="AY763" s="163"/>
      <c r="AZ763" s="163"/>
      <c r="BA763" s="163"/>
      <c r="BB763" s="163"/>
      <c r="BC763" s="262"/>
    </row>
    <row r="764" spans="1:55" ht="22.5" customHeight="1">
      <c r="A764" s="309"/>
      <c r="B764" s="310"/>
      <c r="C764" s="310"/>
      <c r="D764" s="261" t="s">
        <v>268</v>
      </c>
      <c r="E764" s="205">
        <f>H764+K764+N764+Q764+T764+W764+Z764+AE764+AJ764+AO764+AT764+AY764</f>
        <v>337.61599999999999</v>
      </c>
      <c r="F764" s="205">
        <f t="shared" si="596"/>
        <v>0</v>
      </c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3"/>
      <c r="AA764" s="163"/>
      <c r="AB764" s="163"/>
      <c r="AC764" s="163"/>
      <c r="AD764" s="163"/>
      <c r="AE764" s="163"/>
      <c r="AF764" s="163"/>
      <c r="AG764" s="163"/>
      <c r="AH764" s="163"/>
      <c r="AI764" s="163"/>
      <c r="AJ764" s="163"/>
      <c r="AK764" s="163"/>
      <c r="AL764" s="163"/>
      <c r="AM764" s="163"/>
      <c r="AN764" s="163"/>
      <c r="AO764" s="163"/>
      <c r="AP764" s="163"/>
      <c r="AQ764" s="163"/>
      <c r="AR764" s="163"/>
      <c r="AS764" s="163"/>
      <c r="AT764" s="163"/>
      <c r="AU764" s="163"/>
      <c r="AV764" s="163"/>
      <c r="AW764" s="163"/>
      <c r="AX764" s="163"/>
      <c r="AY764" s="221">
        <v>337.61599999999999</v>
      </c>
      <c r="AZ764" s="163"/>
      <c r="BA764" s="163"/>
      <c r="BB764" s="163"/>
      <c r="BC764" s="262"/>
    </row>
    <row r="765" spans="1:55" ht="82.5" customHeight="1">
      <c r="A765" s="309"/>
      <c r="B765" s="310"/>
      <c r="C765" s="310"/>
      <c r="D765" s="261" t="s">
        <v>274</v>
      </c>
      <c r="E765" s="205">
        <f t="shared" ref="E765:E770" si="622">H765+K765+N765+Q765+T765+W765+Z765+AE765+AJ765+AO765+AT765+AY765</f>
        <v>0</v>
      </c>
      <c r="F765" s="205">
        <f t="shared" si="596"/>
        <v>0</v>
      </c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3"/>
      <c r="AA765" s="163"/>
      <c r="AB765" s="163"/>
      <c r="AC765" s="163"/>
      <c r="AD765" s="163"/>
      <c r="AE765" s="163"/>
      <c r="AF765" s="163"/>
      <c r="AG765" s="163"/>
      <c r="AH765" s="163"/>
      <c r="AI765" s="163"/>
      <c r="AJ765" s="163"/>
      <c r="AK765" s="163"/>
      <c r="AL765" s="163"/>
      <c r="AM765" s="163"/>
      <c r="AN765" s="163"/>
      <c r="AO765" s="163"/>
      <c r="AP765" s="163"/>
      <c r="AQ765" s="163"/>
      <c r="AR765" s="163"/>
      <c r="AS765" s="163"/>
      <c r="AT765" s="163"/>
      <c r="AU765" s="163"/>
      <c r="AV765" s="163"/>
      <c r="AW765" s="163"/>
      <c r="AX765" s="163"/>
      <c r="AY765" s="163"/>
      <c r="AZ765" s="163"/>
      <c r="BA765" s="163"/>
      <c r="BB765" s="163"/>
      <c r="BC765" s="262"/>
    </row>
    <row r="766" spans="1:55" ht="22.5" customHeight="1">
      <c r="A766" s="309"/>
      <c r="B766" s="310"/>
      <c r="C766" s="310"/>
      <c r="D766" s="261" t="s">
        <v>269</v>
      </c>
      <c r="E766" s="200">
        <f t="shared" si="622"/>
        <v>0</v>
      </c>
      <c r="F766" s="200">
        <f t="shared" si="596"/>
        <v>0</v>
      </c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3"/>
      <c r="AA766" s="163"/>
      <c r="AB766" s="163"/>
      <c r="AC766" s="163"/>
      <c r="AD766" s="163"/>
      <c r="AE766" s="163"/>
      <c r="AF766" s="163"/>
      <c r="AG766" s="163"/>
      <c r="AH766" s="163"/>
      <c r="AI766" s="163"/>
      <c r="AJ766" s="163"/>
      <c r="AK766" s="163"/>
      <c r="AL766" s="163"/>
      <c r="AM766" s="163"/>
      <c r="AN766" s="163"/>
      <c r="AO766" s="163"/>
      <c r="AP766" s="163"/>
      <c r="AQ766" s="163"/>
      <c r="AR766" s="163"/>
      <c r="AS766" s="163"/>
      <c r="AT766" s="163"/>
      <c r="AU766" s="163"/>
      <c r="AV766" s="163"/>
      <c r="AW766" s="163"/>
      <c r="AX766" s="163"/>
      <c r="AY766" s="163"/>
      <c r="AZ766" s="163"/>
      <c r="BA766" s="163"/>
      <c r="BB766" s="163"/>
      <c r="BC766" s="262"/>
    </row>
    <row r="767" spans="1:55" ht="31.2">
      <c r="A767" s="309"/>
      <c r="B767" s="310"/>
      <c r="C767" s="310"/>
      <c r="D767" s="262" t="s">
        <v>43</v>
      </c>
      <c r="E767" s="200">
        <f t="shared" si="622"/>
        <v>0</v>
      </c>
      <c r="F767" s="199">
        <f t="shared" si="596"/>
        <v>0</v>
      </c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3"/>
      <c r="AA767" s="163"/>
      <c r="AB767" s="163"/>
      <c r="AC767" s="163"/>
      <c r="AD767" s="163"/>
      <c r="AE767" s="163"/>
      <c r="AF767" s="163"/>
      <c r="AG767" s="163"/>
      <c r="AH767" s="163"/>
      <c r="AI767" s="163"/>
      <c r="AJ767" s="163"/>
      <c r="AK767" s="163"/>
      <c r="AL767" s="163"/>
      <c r="AM767" s="163"/>
      <c r="AN767" s="163"/>
      <c r="AO767" s="163"/>
      <c r="AP767" s="163"/>
      <c r="AQ767" s="163"/>
      <c r="AR767" s="163"/>
      <c r="AS767" s="163"/>
      <c r="AT767" s="163"/>
      <c r="AU767" s="163"/>
      <c r="AV767" s="163"/>
      <c r="AW767" s="163"/>
      <c r="AX767" s="163"/>
      <c r="AY767" s="163"/>
      <c r="AZ767" s="163"/>
      <c r="BA767" s="163"/>
      <c r="BB767" s="163"/>
      <c r="BC767" s="262"/>
    </row>
    <row r="768" spans="1:55" ht="22.5" customHeight="1">
      <c r="A768" s="309" t="s">
        <v>721</v>
      </c>
      <c r="B768" s="310" t="s">
        <v>729</v>
      </c>
      <c r="C768" s="310" t="s">
        <v>293</v>
      </c>
      <c r="D768" s="150" t="s">
        <v>41</v>
      </c>
      <c r="E768" s="205">
        <f t="shared" si="622"/>
        <v>367.32810000000001</v>
      </c>
      <c r="F768" s="205">
        <f t="shared" ref="F768:F774" si="623">I768+L768+O768+R768+U768+X768+AA768+AF768+AK768+AP768+AU768+AZ768</f>
        <v>0</v>
      </c>
      <c r="G768" s="163">
        <f t="shared" ref="G768" si="624">F768*100/E768</f>
        <v>0</v>
      </c>
      <c r="H768" s="163">
        <f>H770</f>
        <v>0</v>
      </c>
      <c r="I768" s="163"/>
      <c r="J768" s="163"/>
      <c r="K768" s="163"/>
      <c r="L768" s="163"/>
      <c r="M768" s="163"/>
      <c r="N768" s="163">
        <f>N769+N770+N771+N773+N774</f>
        <v>0</v>
      </c>
      <c r="O768" s="163">
        <f t="shared" ref="O768" si="625">O769+O770+O771+O773+O774</f>
        <v>0</v>
      </c>
      <c r="P768" s="163"/>
      <c r="Q768" s="163">
        <f t="shared" ref="Q768:R768" si="626">Q769+Q770+Q771+Q773+Q774</f>
        <v>0</v>
      </c>
      <c r="R768" s="163">
        <f t="shared" si="626"/>
        <v>0</v>
      </c>
      <c r="S768" s="163"/>
      <c r="T768" s="163">
        <f t="shared" ref="T768:U768" si="627">T769+T770+T771+T773+T774</f>
        <v>0</v>
      </c>
      <c r="U768" s="163">
        <f t="shared" si="627"/>
        <v>0</v>
      </c>
      <c r="V768" s="163"/>
      <c r="W768" s="163">
        <f t="shared" ref="W768:X768" si="628">W769+W770+W771+W773+W774</f>
        <v>0</v>
      </c>
      <c r="X768" s="163">
        <f t="shared" si="628"/>
        <v>0</v>
      </c>
      <c r="Y768" s="163"/>
      <c r="Z768" s="163">
        <f t="shared" ref="Z768:AC768" si="629">Z769+Z770+Z771+Z773+Z774</f>
        <v>0</v>
      </c>
      <c r="AA768" s="163">
        <f t="shared" si="629"/>
        <v>0</v>
      </c>
      <c r="AB768" s="163">
        <f t="shared" si="629"/>
        <v>0</v>
      </c>
      <c r="AC768" s="163">
        <f t="shared" si="629"/>
        <v>0</v>
      </c>
      <c r="AD768" s="163"/>
      <c r="AE768" s="163">
        <f t="shared" ref="AE768:AH768" si="630">AE769+AE770+AE771+AE773+AE774</f>
        <v>0</v>
      </c>
      <c r="AF768" s="163">
        <f t="shared" si="630"/>
        <v>0</v>
      </c>
      <c r="AG768" s="163">
        <f t="shared" si="630"/>
        <v>0</v>
      </c>
      <c r="AH768" s="163">
        <f t="shared" si="630"/>
        <v>0</v>
      </c>
      <c r="AI768" s="163"/>
      <c r="AJ768" s="163">
        <f t="shared" ref="AJ768:AM768" si="631">AJ769+AJ770+AJ771+AJ773+AJ774</f>
        <v>0</v>
      </c>
      <c r="AK768" s="163">
        <f t="shared" si="631"/>
        <v>0</v>
      </c>
      <c r="AL768" s="163">
        <f t="shared" si="631"/>
        <v>0</v>
      </c>
      <c r="AM768" s="163">
        <f t="shared" si="631"/>
        <v>0</v>
      </c>
      <c r="AN768" s="163"/>
      <c r="AO768" s="163">
        <f t="shared" ref="AO768:AR768" si="632">AO769+AO770+AO771+AO773+AO774</f>
        <v>0</v>
      </c>
      <c r="AP768" s="163">
        <f t="shared" si="632"/>
        <v>0</v>
      </c>
      <c r="AQ768" s="163">
        <f t="shared" si="632"/>
        <v>0</v>
      </c>
      <c r="AR768" s="163">
        <f t="shared" si="632"/>
        <v>0</v>
      </c>
      <c r="AS768" s="163"/>
      <c r="AT768" s="163">
        <f t="shared" ref="AT768:AW768" si="633">AT769+AT770+AT771+AT773+AT774</f>
        <v>0</v>
      </c>
      <c r="AU768" s="163">
        <f t="shared" si="633"/>
        <v>0</v>
      </c>
      <c r="AV768" s="163">
        <f t="shared" si="633"/>
        <v>0</v>
      </c>
      <c r="AW768" s="163">
        <f t="shared" si="633"/>
        <v>0</v>
      </c>
      <c r="AX768" s="163"/>
      <c r="AY768" s="163">
        <f t="shared" ref="AY768:AZ768" si="634">AY769+AY770+AY771+AY773+AY774</f>
        <v>367.32810000000001</v>
      </c>
      <c r="AZ768" s="163">
        <f t="shared" si="634"/>
        <v>0</v>
      </c>
      <c r="BA768" s="163"/>
      <c r="BB768" s="163"/>
      <c r="BC768" s="262"/>
    </row>
    <row r="769" spans="1:55" ht="32.25" customHeight="1">
      <c r="A769" s="309"/>
      <c r="B769" s="310"/>
      <c r="C769" s="310"/>
      <c r="D769" s="148" t="s">
        <v>37</v>
      </c>
      <c r="E769" s="205">
        <f t="shared" si="622"/>
        <v>0</v>
      </c>
      <c r="F769" s="205">
        <f t="shared" si="623"/>
        <v>0</v>
      </c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3"/>
      <c r="AA769" s="163"/>
      <c r="AB769" s="163"/>
      <c r="AC769" s="163"/>
      <c r="AD769" s="163"/>
      <c r="AE769" s="163"/>
      <c r="AF769" s="163"/>
      <c r="AG769" s="163"/>
      <c r="AH769" s="163"/>
      <c r="AI769" s="163"/>
      <c r="AJ769" s="163"/>
      <c r="AK769" s="163"/>
      <c r="AL769" s="163"/>
      <c r="AM769" s="163"/>
      <c r="AN769" s="163"/>
      <c r="AO769" s="163"/>
      <c r="AP769" s="163"/>
      <c r="AQ769" s="163"/>
      <c r="AR769" s="163"/>
      <c r="AS769" s="163"/>
      <c r="AT769" s="163"/>
      <c r="AU769" s="163"/>
      <c r="AV769" s="163"/>
      <c r="AW769" s="163"/>
      <c r="AX769" s="163"/>
      <c r="AY769" s="163"/>
      <c r="AZ769" s="163"/>
      <c r="BA769" s="163"/>
      <c r="BB769" s="163"/>
      <c r="BC769" s="262"/>
    </row>
    <row r="770" spans="1:55" ht="50.25" customHeight="1">
      <c r="A770" s="309"/>
      <c r="B770" s="310"/>
      <c r="C770" s="310"/>
      <c r="D770" s="172" t="s">
        <v>2</v>
      </c>
      <c r="E770" s="205">
        <f t="shared" si="622"/>
        <v>0</v>
      </c>
      <c r="F770" s="205">
        <f t="shared" si="623"/>
        <v>0</v>
      </c>
      <c r="G770" s="163" t="e">
        <f t="shared" ref="G770" si="635">F770*100/E770</f>
        <v>#DIV/0!</v>
      </c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3"/>
      <c r="AA770" s="163"/>
      <c r="AB770" s="163"/>
      <c r="AC770" s="163"/>
      <c r="AD770" s="163"/>
      <c r="AE770" s="163"/>
      <c r="AF770" s="163"/>
      <c r="AG770" s="163"/>
      <c r="AH770" s="163"/>
      <c r="AI770" s="163"/>
      <c r="AJ770" s="163"/>
      <c r="AK770" s="163"/>
      <c r="AL770" s="163"/>
      <c r="AM770" s="163"/>
      <c r="AN770" s="163"/>
      <c r="AO770" s="163"/>
      <c r="AP770" s="163"/>
      <c r="AQ770" s="163"/>
      <c r="AR770" s="163"/>
      <c r="AS770" s="163"/>
      <c r="AT770" s="163"/>
      <c r="AU770" s="163"/>
      <c r="AV770" s="163"/>
      <c r="AW770" s="163"/>
      <c r="AX770" s="163"/>
      <c r="AY770" s="163"/>
      <c r="AZ770" s="163"/>
      <c r="BA770" s="163"/>
      <c r="BB770" s="163"/>
      <c r="BC770" s="262"/>
    </row>
    <row r="771" spans="1:55" ht="22.5" customHeight="1">
      <c r="A771" s="309"/>
      <c r="B771" s="310"/>
      <c r="C771" s="310"/>
      <c r="D771" s="261" t="s">
        <v>268</v>
      </c>
      <c r="E771" s="205">
        <f>H771+K771+N771+Q771+T771+W771+Z771+AE771+AJ771+AO771+AT771+AY771</f>
        <v>367.32810000000001</v>
      </c>
      <c r="F771" s="205">
        <f t="shared" si="623"/>
        <v>0</v>
      </c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3"/>
      <c r="AA771" s="163"/>
      <c r="AB771" s="163"/>
      <c r="AC771" s="163"/>
      <c r="AD771" s="163"/>
      <c r="AE771" s="163"/>
      <c r="AF771" s="163"/>
      <c r="AG771" s="163"/>
      <c r="AH771" s="163"/>
      <c r="AI771" s="163"/>
      <c r="AJ771" s="163"/>
      <c r="AK771" s="163"/>
      <c r="AL771" s="163"/>
      <c r="AM771" s="163"/>
      <c r="AN771" s="163"/>
      <c r="AO771" s="163"/>
      <c r="AP771" s="163"/>
      <c r="AQ771" s="163"/>
      <c r="AR771" s="163"/>
      <c r="AS771" s="163"/>
      <c r="AT771" s="163"/>
      <c r="AU771" s="163"/>
      <c r="AV771" s="163"/>
      <c r="AW771" s="163"/>
      <c r="AX771" s="163"/>
      <c r="AY771" s="163">
        <v>367.32810000000001</v>
      </c>
      <c r="AZ771" s="163"/>
      <c r="BA771" s="163"/>
      <c r="BB771" s="163"/>
      <c r="BC771" s="262"/>
    </row>
    <row r="772" spans="1:55" ht="82.5" customHeight="1">
      <c r="A772" s="309"/>
      <c r="B772" s="310"/>
      <c r="C772" s="310"/>
      <c r="D772" s="261" t="s">
        <v>274</v>
      </c>
      <c r="E772" s="205">
        <f t="shared" ref="E772:E777" si="636">H772+K772+N772+Q772+T772+W772+Z772+AE772+AJ772+AO772+AT772+AY772</f>
        <v>0</v>
      </c>
      <c r="F772" s="205">
        <f t="shared" si="623"/>
        <v>0</v>
      </c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3"/>
      <c r="AA772" s="163"/>
      <c r="AB772" s="163"/>
      <c r="AC772" s="163"/>
      <c r="AD772" s="163"/>
      <c r="AE772" s="163"/>
      <c r="AF772" s="163"/>
      <c r="AG772" s="163"/>
      <c r="AH772" s="163"/>
      <c r="AI772" s="163"/>
      <c r="AJ772" s="163"/>
      <c r="AK772" s="163"/>
      <c r="AL772" s="163"/>
      <c r="AM772" s="163"/>
      <c r="AN772" s="163"/>
      <c r="AO772" s="163"/>
      <c r="AP772" s="163"/>
      <c r="AQ772" s="163"/>
      <c r="AR772" s="163"/>
      <c r="AS772" s="163"/>
      <c r="AT772" s="163"/>
      <c r="AU772" s="163"/>
      <c r="AV772" s="163"/>
      <c r="AW772" s="163"/>
      <c r="AX772" s="163"/>
      <c r="AY772" s="163"/>
      <c r="AZ772" s="163"/>
      <c r="BA772" s="163"/>
      <c r="BB772" s="163"/>
      <c r="BC772" s="262"/>
    </row>
    <row r="773" spans="1:55" ht="22.5" customHeight="1">
      <c r="A773" s="309"/>
      <c r="B773" s="310"/>
      <c r="C773" s="310"/>
      <c r="D773" s="261" t="s">
        <v>269</v>
      </c>
      <c r="E773" s="200">
        <f t="shared" si="636"/>
        <v>0</v>
      </c>
      <c r="F773" s="200">
        <f t="shared" si="623"/>
        <v>0</v>
      </c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3"/>
      <c r="AA773" s="163"/>
      <c r="AB773" s="163"/>
      <c r="AC773" s="163"/>
      <c r="AD773" s="163"/>
      <c r="AE773" s="163"/>
      <c r="AF773" s="163"/>
      <c r="AG773" s="163"/>
      <c r="AH773" s="163"/>
      <c r="AI773" s="163"/>
      <c r="AJ773" s="163"/>
      <c r="AK773" s="163"/>
      <c r="AL773" s="163"/>
      <c r="AM773" s="163"/>
      <c r="AN773" s="163"/>
      <c r="AO773" s="163"/>
      <c r="AP773" s="163"/>
      <c r="AQ773" s="163"/>
      <c r="AR773" s="163"/>
      <c r="AS773" s="163"/>
      <c r="AT773" s="163"/>
      <c r="AU773" s="163"/>
      <c r="AV773" s="163"/>
      <c r="AW773" s="163"/>
      <c r="AX773" s="163"/>
      <c r="AY773" s="163"/>
      <c r="AZ773" s="163"/>
      <c r="BA773" s="163"/>
      <c r="BB773" s="163"/>
      <c r="BC773" s="262"/>
    </row>
    <row r="774" spans="1:55" ht="31.2">
      <c r="A774" s="309"/>
      <c r="B774" s="310"/>
      <c r="C774" s="310"/>
      <c r="D774" s="262" t="s">
        <v>43</v>
      </c>
      <c r="E774" s="200">
        <f t="shared" si="636"/>
        <v>0</v>
      </c>
      <c r="F774" s="199">
        <f t="shared" si="623"/>
        <v>0</v>
      </c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3"/>
      <c r="AA774" s="163"/>
      <c r="AB774" s="163"/>
      <c r="AC774" s="163"/>
      <c r="AD774" s="163"/>
      <c r="AE774" s="163"/>
      <c r="AF774" s="163"/>
      <c r="AG774" s="163"/>
      <c r="AH774" s="163"/>
      <c r="AI774" s="163"/>
      <c r="AJ774" s="163"/>
      <c r="AK774" s="163"/>
      <c r="AL774" s="163"/>
      <c r="AM774" s="163"/>
      <c r="AN774" s="163"/>
      <c r="AO774" s="163"/>
      <c r="AP774" s="163"/>
      <c r="AQ774" s="163"/>
      <c r="AR774" s="163"/>
      <c r="AS774" s="163"/>
      <c r="AT774" s="163"/>
      <c r="AU774" s="163"/>
      <c r="AV774" s="163"/>
      <c r="AW774" s="163"/>
      <c r="AX774" s="163"/>
      <c r="AY774" s="163"/>
      <c r="AZ774" s="163"/>
      <c r="BA774" s="163"/>
      <c r="BB774" s="163"/>
      <c r="BC774" s="262"/>
    </row>
    <row r="775" spans="1:55" ht="22.5" customHeight="1">
      <c r="A775" s="309" t="s">
        <v>722</v>
      </c>
      <c r="B775" s="310" t="s">
        <v>730</v>
      </c>
      <c r="C775" s="310" t="s">
        <v>293</v>
      </c>
      <c r="D775" s="150" t="s">
        <v>41</v>
      </c>
      <c r="E775" s="205">
        <f t="shared" si="636"/>
        <v>220.39686</v>
      </c>
      <c r="F775" s="205">
        <f t="shared" ref="F775:F788" si="637">I775+L775+O775+R775+U775+X775+AA775+AF775+AK775+AP775+AU775+AZ775</f>
        <v>0</v>
      </c>
      <c r="G775" s="163">
        <f t="shared" ref="G775" si="638">F775*100/E775</f>
        <v>0</v>
      </c>
      <c r="H775" s="163">
        <f>H777</f>
        <v>0</v>
      </c>
      <c r="I775" s="163"/>
      <c r="J775" s="163"/>
      <c r="K775" s="163"/>
      <c r="L775" s="163"/>
      <c r="M775" s="163"/>
      <c r="N775" s="163">
        <f>N776+N777+N778+N780+N781</f>
        <v>0</v>
      </c>
      <c r="O775" s="163">
        <f t="shared" ref="O775" si="639">O776+O777+O778+O780+O781</f>
        <v>0</v>
      </c>
      <c r="P775" s="163"/>
      <c r="Q775" s="163">
        <f t="shared" ref="Q775:R775" si="640">Q776+Q777+Q778+Q780+Q781</f>
        <v>0</v>
      </c>
      <c r="R775" s="163">
        <f t="shared" si="640"/>
        <v>0</v>
      </c>
      <c r="S775" s="163"/>
      <c r="T775" s="163">
        <f t="shared" ref="T775:U775" si="641">T776+T777+T778+T780+T781</f>
        <v>0</v>
      </c>
      <c r="U775" s="163">
        <f t="shared" si="641"/>
        <v>0</v>
      </c>
      <c r="V775" s="163"/>
      <c r="W775" s="163">
        <f t="shared" ref="W775:X775" si="642">W776+W777+W778+W780+W781</f>
        <v>0</v>
      </c>
      <c r="X775" s="163">
        <f t="shared" si="642"/>
        <v>0</v>
      </c>
      <c r="Y775" s="163"/>
      <c r="Z775" s="163">
        <f t="shared" ref="Z775:AC775" si="643">Z776+Z777+Z778+Z780+Z781</f>
        <v>0</v>
      </c>
      <c r="AA775" s="163">
        <f t="shared" si="643"/>
        <v>0</v>
      </c>
      <c r="AB775" s="163">
        <f t="shared" si="643"/>
        <v>0</v>
      </c>
      <c r="AC775" s="163">
        <f t="shared" si="643"/>
        <v>0</v>
      </c>
      <c r="AD775" s="163"/>
      <c r="AE775" s="163">
        <f t="shared" ref="AE775:AH775" si="644">AE776+AE777+AE778+AE780+AE781</f>
        <v>0</v>
      </c>
      <c r="AF775" s="163">
        <f t="shared" si="644"/>
        <v>0</v>
      </c>
      <c r="AG775" s="163">
        <f t="shared" si="644"/>
        <v>0</v>
      </c>
      <c r="AH775" s="163">
        <f t="shared" si="644"/>
        <v>0</v>
      </c>
      <c r="AI775" s="163"/>
      <c r="AJ775" s="163">
        <f t="shared" ref="AJ775:AM775" si="645">AJ776+AJ777+AJ778+AJ780+AJ781</f>
        <v>0</v>
      </c>
      <c r="AK775" s="163">
        <f t="shared" si="645"/>
        <v>0</v>
      </c>
      <c r="AL775" s="163">
        <f t="shared" si="645"/>
        <v>0</v>
      </c>
      <c r="AM775" s="163">
        <f t="shared" si="645"/>
        <v>0</v>
      </c>
      <c r="AN775" s="163"/>
      <c r="AO775" s="163">
        <f t="shared" ref="AO775:AR775" si="646">AO776+AO777+AO778+AO780+AO781</f>
        <v>0</v>
      </c>
      <c r="AP775" s="163">
        <f t="shared" si="646"/>
        <v>0</v>
      </c>
      <c r="AQ775" s="163">
        <f t="shared" si="646"/>
        <v>0</v>
      </c>
      <c r="AR775" s="163">
        <f t="shared" si="646"/>
        <v>0</v>
      </c>
      <c r="AS775" s="163"/>
      <c r="AT775" s="163">
        <f t="shared" ref="AT775:AW775" si="647">AT776+AT777+AT778+AT780+AT781</f>
        <v>0</v>
      </c>
      <c r="AU775" s="163">
        <f t="shared" si="647"/>
        <v>0</v>
      </c>
      <c r="AV775" s="163">
        <f t="shared" si="647"/>
        <v>0</v>
      </c>
      <c r="AW775" s="163">
        <f t="shared" si="647"/>
        <v>0</v>
      </c>
      <c r="AX775" s="163"/>
      <c r="AY775" s="163">
        <f t="shared" ref="AY775:AZ775" si="648">AY776+AY777+AY778+AY780+AY781</f>
        <v>220.39686</v>
      </c>
      <c r="AZ775" s="163">
        <f t="shared" si="648"/>
        <v>0</v>
      </c>
      <c r="BA775" s="163"/>
      <c r="BB775" s="163"/>
      <c r="BC775" s="262"/>
    </row>
    <row r="776" spans="1:55" ht="32.25" customHeight="1">
      <c r="A776" s="309"/>
      <c r="B776" s="310"/>
      <c r="C776" s="310"/>
      <c r="D776" s="148" t="s">
        <v>37</v>
      </c>
      <c r="E776" s="205">
        <f t="shared" si="636"/>
        <v>0</v>
      </c>
      <c r="F776" s="205">
        <f t="shared" si="637"/>
        <v>0</v>
      </c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3"/>
      <c r="AA776" s="163"/>
      <c r="AB776" s="163"/>
      <c r="AC776" s="163"/>
      <c r="AD776" s="163"/>
      <c r="AE776" s="163"/>
      <c r="AF776" s="163"/>
      <c r="AG776" s="163"/>
      <c r="AH776" s="163"/>
      <c r="AI776" s="163"/>
      <c r="AJ776" s="163"/>
      <c r="AK776" s="163"/>
      <c r="AL776" s="163"/>
      <c r="AM776" s="163"/>
      <c r="AN776" s="163"/>
      <c r="AO776" s="163"/>
      <c r="AP776" s="163"/>
      <c r="AQ776" s="163"/>
      <c r="AR776" s="163"/>
      <c r="AS776" s="163"/>
      <c r="AT776" s="163"/>
      <c r="AU776" s="163"/>
      <c r="AV776" s="163"/>
      <c r="AW776" s="163"/>
      <c r="AX776" s="163"/>
      <c r="AY776" s="163"/>
      <c r="AZ776" s="163"/>
      <c r="BA776" s="163"/>
      <c r="BB776" s="163"/>
      <c r="BC776" s="262"/>
    </row>
    <row r="777" spans="1:55" ht="50.25" customHeight="1">
      <c r="A777" s="309"/>
      <c r="B777" s="310"/>
      <c r="C777" s="310"/>
      <c r="D777" s="172" t="s">
        <v>2</v>
      </c>
      <c r="E777" s="205">
        <f t="shared" si="636"/>
        <v>0</v>
      </c>
      <c r="F777" s="205">
        <f t="shared" si="637"/>
        <v>0</v>
      </c>
      <c r="G777" s="163" t="e">
        <f t="shared" ref="G777" si="649">F777*100/E777</f>
        <v>#DIV/0!</v>
      </c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3"/>
      <c r="AA777" s="163"/>
      <c r="AB777" s="163"/>
      <c r="AC777" s="163"/>
      <c r="AD777" s="163"/>
      <c r="AE777" s="163"/>
      <c r="AF777" s="163"/>
      <c r="AG777" s="163"/>
      <c r="AH777" s="163"/>
      <c r="AI777" s="163"/>
      <c r="AJ777" s="163"/>
      <c r="AK777" s="163"/>
      <c r="AL777" s="163"/>
      <c r="AM777" s="163"/>
      <c r="AN777" s="163"/>
      <c r="AO777" s="163"/>
      <c r="AP777" s="163"/>
      <c r="AQ777" s="163"/>
      <c r="AR777" s="163"/>
      <c r="AS777" s="163"/>
      <c r="AT777" s="163"/>
      <c r="AU777" s="163"/>
      <c r="AV777" s="163"/>
      <c r="AW777" s="163"/>
      <c r="AX777" s="163"/>
      <c r="AY777" s="163"/>
      <c r="AZ777" s="163"/>
      <c r="BA777" s="163"/>
      <c r="BB777" s="163"/>
      <c r="BC777" s="262"/>
    </row>
    <row r="778" spans="1:55" ht="22.5" customHeight="1">
      <c r="A778" s="309"/>
      <c r="B778" s="310"/>
      <c r="C778" s="310"/>
      <c r="D778" s="261" t="s">
        <v>268</v>
      </c>
      <c r="E778" s="205">
        <f>H778+K778+N778+Q778+T778+W778+Z778+AE778+AJ778+AO778+AT778+AY778</f>
        <v>220.39686</v>
      </c>
      <c r="F778" s="205">
        <f t="shared" si="637"/>
        <v>0</v>
      </c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3"/>
      <c r="AA778" s="163"/>
      <c r="AB778" s="163"/>
      <c r="AC778" s="163"/>
      <c r="AD778" s="163"/>
      <c r="AE778" s="163"/>
      <c r="AF778" s="163"/>
      <c r="AG778" s="163"/>
      <c r="AH778" s="163"/>
      <c r="AI778" s="163"/>
      <c r="AJ778" s="163"/>
      <c r="AK778" s="163"/>
      <c r="AL778" s="163"/>
      <c r="AM778" s="163"/>
      <c r="AN778" s="163"/>
      <c r="AO778" s="163"/>
      <c r="AP778" s="163"/>
      <c r="AQ778" s="163"/>
      <c r="AR778" s="163"/>
      <c r="AS778" s="163"/>
      <c r="AT778" s="163"/>
      <c r="AU778" s="163"/>
      <c r="AV778" s="163"/>
      <c r="AW778" s="163"/>
      <c r="AX778" s="163"/>
      <c r="AY778" s="267">
        <v>220.39686</v>
      </c>
      <c r="AZ778" s="163"/>
      <c r="BA778" s="163"/>
      <c r="BB778" s="163"/>
      <c r="BC778" s="262"/>
    </row>
    <row r="779" spans="1:55" ht="82.5" customHeight="1">
      <c r="A779" s="309"/>
      <c r="B779" s="310"/>
      <c r="C779" s="310"/>
      <c r="D779" s="261" t="s">
        <v>274</v>
      </c>
      <c r="E779" s="205">
        <f t="shared" ref="E779:E784" si="650">H779+K779+N779+Q779+T779+W779+Z779+AE779+AJ779+AO779+AT779+AY779</f>
        <v>0</v>
      </c>
      <c r="F779" s="205">
        <f t="shared" si="637"/>
        <v>0</v>
      </c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3"/>
      <c r="AA779" s="163"/>
      <c r="AB779" s="163"/>
      <c r="AC779" s="163"/>
      <c r="AD779" s="163"/>
      <c r="AE779" s="163"/>
      <c r="AF779" s="163"/>
      <c r="AG779" s="163"/>
      <c r="AH779" s="163"/>
      <c r="AI779" s="163"/>
      <c r="AJ779" s="163"/>
      <c r="AK779" s="163"/>
      <c r="AL779" s="163"/>
      <c r="AM779" s="163"/>
      <c r="AN779" s="163"/>
      <c r="AO779" s="163"/>
      <c r="AP779" s="163"/>
      <c r="AQ779" s="163"/>
      <c r="AR779" s="163"/>
      <c r="AS779" s="163"/>
      <c r="AT779" s="163"/>
      <c r="AU779" s="163"/>
      <c r="AV779" s="163"/>
      <c r="AW779" s="163"/>
      <c r="AX779" s="163"/>
      <c r="AY779" s="163"/>
      <c r="AZ779" s="163"/>
      <c r="BA779" s="163"/>
      <c r="BB779" s="163"/>
      <c r="BC779" s="262"/>
    </row>
    <row r="780" spans="1:55" ht="22.5" customHeight="1">
      <c r="A780" s="309"/>
      <c r="B780" s="310"/>
      <c r="C780" s="310"/>
      <c r="D780" s="261" t="s">
        <v>269</v>
      </c>
      <c r="E780" s="200">
        <f t="shared" si="650"/>
        <v>0</v>
      </c>
      <c r="F780" s="200">
        <f t="shared" si="637"/>
        <v>0</v>
      </c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3"/>
      <c r="AA780" s="163"/>
      <c r="AB780" s="163"/>
      <c r="AC780" s="163"/>
      <c r="AD780" s="163"/>
      <c r="AE780" s="163"/>
      <c r="AF780" s="163"/>
      <c r="AG780" s="163"/>
      <c r="AH780" s="163"/>
      <c r="AI780" s="163"/>
      <c r="AJ780" s="163"/>
      <c r="AK780" s="163"/>
      <c r="AL780" s="163"/>
      <c r="AM780" s="163"/>
      <c r="AN780" s="163"/>
      <c r="AO780" s="163"/>
      <c r="AP780" s="163"/>
      <c r="AQ780" s="163"/>
      <c r="AR780" s="163"/>
      <c r="AS780" s="163"/>
      <c r="AT780" s="163"/>
      <c r="AU780" s="163"/>
      <c r="AV780" s="163"/>
      <c r="AW780" s="163"/>
      <c r="AX780" s="163"/>
      <c r="AY780" s="163"/>
      <c r="AZ780" s="163"/>
      <c r="BA780" s="163"/>
      <c r="BB780" s="163"/>
      <c r="BC780" s="262"/>
    </row>
    <row r="781" spans="1:55" ht="31.2">
      <c r="A781" s="309"/>
      <c r="B781" s="310"/>
      <c r="C781" s="310"/>
      <c r="D781" s="262" t="s">
        <v>43</v>
      </c>
      <c r="E781" s="200">
        <f t="shared" si="650"/>
        <v>0</v>
      </c>
      <c r="F781" s="199">
        <f t="shared" si="637"/>
        <v>0</v>
      </c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3"/>
      <c r="AA781" s="163"/>
      <c r="AB781" s="163"/>
      <c r="AC781" s="163"/>
      <c r="AD781" s="163"/>
      <c r="AE781" s="163"/>
      <c r="AF781" s="163"/>
      <c r="AG781" s="163"/>
      <c r="AH781" s="163"/>
      <c r="AI781" s="163"/>
      <c r="AJ781" s="163"/>
      <c r="AK781" s="163"/>
      <c r="AL781" s="163"/>
      <c r="AM781" s="163"/>
      <c r="AN781" s="163"/>
      <c r="AO781" s="163"/>
      <c r="AP781" s="163"/>
      <c r="AQ781" s="163"/>
      <c r="AR781" s="163"/>
      <c r="AS781" s="163"/>
      <c r="AT781" s="163"/>
      <c r="AU781" s="163"/>
      <c r="AV781" s="163"/>
      <c r="AW781" s="163"/>
      <c r="AX781" s="163"/>
      <c r="AY781" s="163"/>
      <c r="AZ781" s="163"/>
      <c r="BA781" s="163"/>
      <c r="BB781" s="163"/>
      <c r="BC781" s="262"/>
    </row>
    <row r="782" spans="1:55" ht="22.5" customHeight="1">
      <c r="A782" s="309" t="s">
        <v>723</v>
      </c>
      <c r="B782" s="310" t="s">
        <v>731</v>
      </c>
      <c r="C782" s="310" t="s">
        <v>293</v>
      </c>
      <c r="D782" s="150" t="s">
        <v>41</v>
      </c>
      <c r="E782" s="205">
        <f t="shared" si="650"/>
        <v>146.93124</v>
      </c>
      <c r="F782" s="205">
        <f t="shared" si="637"/>
        <v>0</v>
      </c>
      <c r="G782" s="163">
        <f t="shared" ref="G782" si="651">F782*100/E782</f>
        <v>0</v>
      </c>
      <c r="H782" s="163">
        <f>H784</f>
        <v>0</v>
      </c>
      <c r="I782" s="163"/>
      <c r="J782" s="163"/>
      <c r="K782" s="163"/>
      <c r="L782" s="163"/>
      <c r="M782" s="163"/>
      <c r="N782" s="163">
        <f>N783+N784+N785+N787+N788</f>
        <v>0</v>
      </c>
      <c r="O782" s="163">
        <f t="shared" ref="O782" si="652">O783+O784+O785+O787+O788</f>
        <v>0</v>
      </c>
      <c r="P782" s="163"/>
      <c r="Q782" s="163">
        <f t="shared" ref="Q782:R782" si="653">Q783+Q784+Q785+Q787+Q788</f>
        <v>0</v>
      </c>
      <c r="R782" s="163">
        <f t="shared" si="653"/>
        <v>0</v>
      </c>
      <c r="S782" s="163"/>
      <c r="T782" s="163">
        <f t="shared" ref="T782:U782" si="654">T783+T784+T785+T787+T788</f>
        <v>0</v>
      </c>
      <c r="U782" s="163">
        <f t="shared" si="654"/>
        <v>0</v>
      </c>
      <c r="V782" s="163"/>
      <c r="W782" s="163">
        <f t="shared" ref="W782:X782" si="655">W783+W784+W785+W787+W788</f>
        <v>0</v>
      </c>
      <c r="X782" s="163">
        <f t="shared" si="655"/>
        <v>0</v>
      </c>
      <c r="Y782" s="163"/>
      <c r="Z782" s="163">
        <f t="shared" ref="Z782:AC782" si="656">Z783+Z784+Z785+Z787+Z788</f>
        <v>0</v>
      </c>
      <c r="AA782" s="163">
        <f t="shared" si="656"/>
        <v>0</v>
      </c>
      <c r="AB782" s="163">
        <f t="shared" si="656"/>
        <v>0</v>
      </c>
      <c r="AC782" s="163">
        <f t="shared" si="656"/>
        <v>0</v>
      </c>
      <c r="AD782" s="163"/>
      <c r="AE782" s="163">
        <f t="shared" ref="AE782:AH782" si="657">AE783+AE784+AE785+AE787+AE788</f>
        <v>0</v>
      </c>
      <c r="AF782" s="163">
        <f t="shared" si="657"/>
        <v>0</v>
      </c>
      <c r="AG782" s="163">
        <f t="shared" si="657"/>
        <v>0</v>
      </c>
      <c r="AH782" s="163">
        <f t="shared" si="657"/>
        <v>0</v>
      </c>
      <c r="AI782" s="163"/>
      <c r="AJ782" s="163">
        <f t="shared" ref="AJ782:AM782" si="658">AJ783+AJ784+AJ785+AJ787+AJ788</f>
        <v>0</v>
      </c>
      <c r="AK782" s="163">
        <f t="shared" si="658"/>
        <v>0</v>
      </c>
      <c r="AL782" s="163">
        <f t="shared" si="658"/>
        <v>0</v>
      </c>
      <c r="AM782" s="163">
        <f t="shared" si="658"/>
        <v>0</v>
      </c>
      <c r="AN782" s="163"/>
      <c r="AO782" s="163">
        <f t="shared" ref="AO782:AR782" si="659">AO783+AO784+AO785+AO787+AO788</f>
        <v>0</v>
      </c>
      <c r="AP782" s="163">
        <f t="shared" si="659"/>
        <v>0</v>
      </c>
      <c r="AQ782" s="163">
        <f t="shared" si="659"/>
        <v>0</v>
      </c>
      <c r="AR782" s="163">
        <f t="shared" si="659"/>
        <v>0</v>
      </c>
      <c r="AS782" s="163"/>
      <c r="AT782" s="163">
        <f t="shared" ref="AT782:AW782" si="660">AT783+AT784+AT785+AT787+AT788</f>
        <v>0</v>
      </c>
      <c r="AU782" s="163">
        <f t="shared" si="660"/>
        <v>0</v>
      </c>
      <c r="AV782" s="163">
        <f t="shared" si="660"/>
        <v>0</v>
      </c>
      <c r="AW782" s="163">
        <f t="shared" si="660"/>
        <v>0</v>
      </c>
      <c r="AX782" s="163"/>
      <c r="AY782" s="163">
        <f t="shared" ref="AY782:AZ782" si="661">AY783+AY784+AY785+AY787+AY788</f>
        <v>146.93124</v>
      </c>
      <c r="AZ782" s="163">
        <f t="shared" si="661"/>
        <v>0</v>
      </c>
      <c r="BA782" s="163"/>
      <c r="BB782" s="163"/>
      <c r="BC782" s="262"/>
    </row>
    <row r="783" spans="1:55" ht="32.25" customHeight="1">
      <c r="A783" s="309"/>
      <c r="B783" s="310"/>
      <c r="C783" s="310"/>
      <c r="D783" s="148" t="s">
        <v>37</v>
      </c>
      <c r="E783" s="205">
        <f t="shared" si="650"/>
        <v>0</v>
      </c>
      <c r="F783" s="205">
        <f t="shared" si="637"/>
        <v>0</v>
      </c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  <c r="AA783" s="163"/>
      <c r="AB783" s="163"/>
      <c r="AC783" s="163"/>
      <c r="AD783" s="163"/>
      <c r="AE783" s="163"/>
      <c r="AF783" s="163"/>
      <c r="AG783" s="163"/>
      <c r="AH783" s="163"/>
      <c r="AI783" s="163"/>
      <c r="AJ783" s="163"/>
      <c r="AK783" s="163"/>
      <c r="AL783" s="163"/>
      <c r="AM783" s="163"/>
      <c r="AN783" s="163"/>
      <c r="AO783" s="163"/>
      <c r="AP783" s="163"/>
      <c r="AQ783" s="163"/>
      <c r="AR783" s="163"/>
      <c r="AS783" s="163"/>
      <c r="AT783" s="163"/>
      <c r="AU783" s="163"/>
      <c r="AV783" s="163"/>
      <c r="AW783" s="163"/>
      <c r="AX783" s="163"/>
      <c r="AY783" s="163"/>
      <c r="AZ783" s="163"/>
      <c r="BA783" s="163"/>
      <c r="BB783" s="163"/>
      <c r="BC783" s="262"/>
    </row>
    <row r="784" spans="1:55" ht="50.25" customHeight="1">
      <c r="A784" s="309"/>
      <c r="B784" s="310"/>
      <c r="C784" s="310"/>
      <c r="D784" s="172" t="s">
        <v>2</v>
      </c>
      <c r="E784" s="205">
        <f t="shared" si="650"/>
        <v>0</v>
      </c>
      <c r="F784" s="205">
        <f t="shared" si="637"/>
        <v>0</v>
      </c>
      <c r="G784" s="163" t="e">
        <f t="shared" ref="G784" si="662">F784*100/E784</f>
        <v>#DIV/0!</v>
      </c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3"/>
      <c r="AA784" s="163"/>
      <c r="AB784" s="163"/>
      <c r="AC784" s="163"/>
      <c r="AD784" s="163"/>
      <c r="AE784" s="163"/>
      <c r="AF784" s="163"/>
      <c r="AG784" s="163"/>
      <c r="AH784" s="163"/>
      <c r="AI784" s="163"/>
      <c r="AJ784" s="163"/>
      <c r="AK784" s="163"/>
      <c r="AL784" s="163"/>
      <c r="AM784" s="163"/>
      <c r="AN784" s="163"/>
      <c r="AO784" s="163"/>
      <c r="AP784" s="163"/>
      <c r="AQ784" s="163"/>
      <c r="AR784" s="163"/>
      <c r="AS784" s="163"/>
      <c r="AT784" s="163"/>
      <c r="AU784" s="163"/>
      <c r="AV784" s="163"/>
      <c r="AW784" s="163"/>
      <c r="AX784" s="163"/>
      <c r="AY784" s="163"/>
      <c r="AZ784" s="163"/>
      <c r="BA784" s="163"/>
      <c r="BB784" s="163"/>
      <c r="BC784" s="262"/>
    </row>
    <row r="785" spans="1:55" ht="22.5" customHeight="1">
      <c r="A785" s="309"/>
      <c r="B785" s="310"/>
      <c r="C785" s="310"/>
      <c r="D785" s="261" t="s">
        <v>268</v>
      </c>
      <c r="E785" s="205">
        <f>H785+K785+N785+Q785+T785+W785+Z785+AE785+AJ785+AO785+AT785+AY785</f>
        <v>146.93124</v>
      </c>
      <c r="F785" s="205">
        <f t="shared" si="637"/>
        <v>0</v>
      </c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3"/>
      <c r="AA785" s="163"/>
      <c r="AB785" s="163"/>
      <c r="AC785" s="163"/>
      <c r="AD785" s="163"/>
      <c r="AE785" s="163"/>
      <c r="AF785" s="163"/>
      <c r="AG785" s="163"/>
      <c r="AH785" s="163"/>
      <c r="AI785" s="163"/>
      <c r="AJ785" s="163"/>
      <c r="AK785" s="163"/>
      <c r="AL785" s="163"/>
      <c r="AM785" s="163"/>
      <c r="AN785" s="163"/>
      <c r="AO785" s="163"/>
      <c r="AP785" s="163"/>
      <c r="AQ785" s="163"/>
      <c r="AR785" s="163"/>
      <c r="AS785" s="163"/>
      <c r="AT785" s="163"/>
      <c r="AU785" s="163"/>
      <c r="AV785" s="163"/>
      <c r="AW785" s="163"/>
      <c r="AX785" s="163"/>
      <c r="AY785" s="267">
        <v>146.93124</v>
      </c>
      <c r="AZ785" s="163"/>
      <c r="BA785" s="163"/>
      <c r="BB785" s="163"/>
      <c r="BC785" s="262"/>
    </row>
    <row r="786" spans="1:55" ht="82.5" customHeight="1">
      <c r="A786" s="309"/>
      <c r="B786" s="310"/>
      <c r="C786" s="310"/>
      <c r="D786" s="261" t="s">
        <v>274</v>
      </c>
      <c r="E786" s="205">
        <f t="shared" ref="E786:E791" si="663">H786+K786+N786+Q786+T786+W786+Z786+AE786+AJ786+AO786+AT786+AY786</f>
        <v>0</v>
      </c>
      <c r="F786" s="205">
        <f t="shared" si="637"/>
        <v>0</v>
      </c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3"/>
      <c r="AA786" s="163"/>
      <c r="AB786" s="163"/>
      <c r="AC786" s="163"/>
      <c r="AD786" s="163"/>
      <c r="AE786" s="163"/>
      <c r="AF786" s="163"/>
      <c r="AG786" s="163"/>
      <c r="AH786" s="163"/>
      <c r="AI786" s="163"/>
      <c r="AJ786" s="163"/>
      <c r="AK786" s="163"/>
      <c r="AL786" s="163"/>
      <c r="AM786" s="163"/>
      <c r="AN786" s="163"/>
      <c r="AO786" s="163"/>
      <c r="AP786" s="163"/>
      <c r="AQ786" s="163"/>
      <c r="AR786" s="163"/>
      <c r="AS786" s="163"/>
      <c r="AT786" s="163"/>
      <c r="AU786" s="163"/>
      <c r="AV786" s="163"/>
      <c r="AW786" s="163"/>
      <c r="AX786" s="163"/>
      <c r="AY786" s="163"/>
      <c r="AZ786" s="163"/>
      <c r="BA786" s="163"/>
      <c r="BB786" s="163"/>
      <c r="BC786" s="262"/>
    </row>
    <row r="787" spans="1:55" ht="22.5" customHeight="1">
      <c r="A787" s="309"/>
      <c r="B787" s="310"/>
      <c r="C787" s="310"/>
      <c r="D787" s="261" t="s">
        <v>269</v>
      </c>
      <c r="E787" s="200">
        <f t="shared" si="663"/>
        <v>0</v>
      </c>
      <c r="F787" s="200">
        <f t="shared" si="637"/>
        <v>0</v>
      </c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3"/>
      <c r="AA787" s="163"/>
      <c r="AB787" s="163"/>
      <c r="AC787" s="163"/>
      <c r="AD787" s="163"/>
      <c r="AE787" s="163"/>
      <c r="AF787" s="163"/>
      <c r="AG787" s="163"/>
      <c r="AH787" s="163"/>
      <c r="AI787" s="163"/>
      <c r="AJ787" s="163"/>
      <c r="AK787" s="163"/>
      <c r="AL787" s="163"/>
      <c r="AM787" s="163"/>
      <c r="AN787" s="163"/>
      <c r="AO787" s="163"/>
      <c r="AP787" s="163"/>
      <c r="AQ787" s="163"/>
      <c r="AR787" s="163"/>
      <c r="AS787" s="163"/>
      <c r="AT787" s="163"/>
      <c r="AU787" s="163"/>
      <c r="AV787" s="163"/>
      <c r="AW787" s="163"/>
      <c r="AX787" s="163"/>
      <c r="AY787" s="163"/>
      <c r="AZ787" s="163"/>
      <c r="BA787" s="163"/>
      <c r="BB787" s="163"/>
      <c r="BC787" s="262"/>
    </row>
    <row r="788" spans="1:55" ht="31.2">
      <c r="A788" s="309"/>
      <c r="B788" s="310"/>
      <c r="C788" s="310"/>
      <c r="D788" s="262" t="s">
        <v>43</v>
      </c>
      <c r="E788" s="200">
        <f t="shared" si="663"/>
        <v>0</v>
      </c>
      <c r="F788" s="199">
        <f t="shared" si="637"/>
        <v>0</v>
      </c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3"/>
      <c r="AA788" s="163"/>
      <c r="AB788" s="163"/>
      <c r="AC788" s="163"/>
      <c r="AD788" s="163"/>
      <c r="AE788" s="163"/>
      <c r="AF788" s="163"/>
      <c r="AG788" s="163"/>
      <c r="AH788" s="163"/>
      <c r="AI788" s="163"/>
      <c r="AJ788" s="163"/>
      <c r="AK788" s="163"/>
      <c r="AL788" s="163"/>
      <c r="AM788" s="163"/>
      <c r="AN788" s="163"/>
      <c r="AO788" s="163"/>
      <c r="AP788" s="163"/>
      <c r="AQ788" s="163"/>
      <c r="AR788" s="163"/>
      <c r="AS788" s="163"/>
      <c r="AT788" s="163"/>
      <c r="AU788" s="163"/>
      <c r="AV788" s="163"/>
      <c r="AW788" s="163"/>
      <c r="AX788" s="163"/>
      <c r="AY788" s="163"/>
      <c r="AZ788" s="163"/>
      <c r="BA788" s="163"/>
      <c r="BB788" s="163"/>
      <c r="BC788" s="262"/>
    </row>
    <row r="789" spans="1:55" ht="22.5" customHeight="1">
      <c r="A789" s="309" t="s">
        <v>724</v>
      </c>
      <c r="B789" s="310"/>
      <c r="C789" s="310" t="s">
        <v>293</v>
      </c>
      <c r="D789" s="150" t="s">
        <v>41</v>
      </c>
      <c r="E789" s="205">
        <f t="shared" si="663"/>
        <v>0</v>
      </c>
      <c r="F789" s="205">
        <f t="shared" ref="F789:F795" si="664">I789+L789+O789+R789+U789+X789+AA789+AF789+AK789+AP789+AU789+AZ789</f>
        <v>0</v>
      </c>
      <c r="G789" s="163" t="e">
        <f t="shared" ref="G789" si="665">F789*100/E789</f>
        <v>#DIV/0!</v>
      </c>
      <c r="H789" s="163">
        <f>H791</f>
        <v>0</v>
      </c>
      <c r="I789" s="163"/>
      <c r="J789" s="163"/>
      <c r="K789" s="163"/>
      <c r="L789" s="163"/>
      <c r="M789" s="163"/>
      <c r="N789" s="163">
        <f>N790+N791+N792+N794+N795</f>
        <v>0</v>
      </c>
      <c r="O789" s="163">
        <f t="shared" ref="O789" si="666">O790+O791+O792+O794+O795</f>
        <v>0</v>
      </c>
      <c r="P789" s="163"/>
      <c r="Q789" s="163">
        <f t="shared" ref="Q789:R789" si="667">Q790+Q791+Q792+Q794+Q795</f>
        <v>0</v>
      </c>
      <c r="R789" s="163">
        <f t="shared" si="667"/>
        <v>0</v>
      </c>
      <c r="S789" s="163"/>
      <c r="T789" s="163">
        <f t="shared" ref="T789:U789" si="668">T790+T791+T792+T794+T795</f>
        <v>0</v>
      </c>
      <c r="U789" s="163">
        <f t="shared" si="668"/>
        <v>0</v>
      </c>
      <c r="V789" s="163"/>
      <c r="W789" s="163">
        <f t="shared" ref="W789:X789" si="669">W790+W791+W792+W794+W795</f>
        <v>0</v>
      </c>
      <c r="X789" s="163">
        <f t="shared" si="669"/>
        <v>0</v>
      </c>
      <c r="Y789" s="163"/>
      <c r="Z789" s="163">
        <f t="shared" ref="Z789:AC789" si="670">Z790+Z791+Z792+Z794+Z795</f>
        <v>0</v>
      </c>
      <c r="AA789" s="163">
        <f t="shared" si="670"/>
        <v>0</v>
      </c>
      <c r="AB789" s="163">
        <f t="shared" si="670"/>
        <v>0</v>
      </c>
      <c r="AC789" s="163">
        <f t="shared" si="670"/>
        <v>0</v>
      </c>
      <c r="AD789" s="163"/>
      <c r="AE789" s="163">
        <f t="shared" ref="AE789:AH789" si="671">AE790+AE791+AE792+AE794+AE795</f>
        <v>0</v>
      </c>
      <c r="AF789" s="163">
        <f t="shared" si="671"/>
        <v>0</v>
      </c>
      <c r="AG789" s="163">
        <f t="shared" si="671"/>
        <v>0</v>
      </c>
      <c r="AH789" s="163">
        <f t="shared" si="671"/>
        <v>0</v>
      </c>
      <c r="AI789" s="163"/>
      <c r="AJ789" s="163">
        <f t="shared" ref="AJ789:AM789" si="672">AJ790+AJ791+AJ792+AJ794+AJ795</f>
        <v>0</v>
      </c>
      <c r="AK789" s="163">
        <f t="shared" si="672"/>
        <v>0</v>
      </c>
      <c r="AL789" s="163">
        <f t="shared" si="672"/>
        <v>0</v>
      </c>
      <c r="AM789" s="163">
        <f t="shared" si="672"/>
        <v>0</v>
      </c>
      <c r="AN789" s="163"/>
      <c r="AO789" s="163">
        <f t="shared" ref="AO789:AR789" si="673">AO790+AO791+AO792+AO794+AO795</f>
        <v>0</v>
      </c>
      <c r="AP789" s="163">
        <f t="shared" si="673"/>
        <v>0</v>
      </c>
      <c r="AQ789" s="163">
        <f t="shared" si="673"/>
        <v>0</v>
      </c>
      <c r="AR789" s="163">
        <f t="shared" si="673"/>
        <v>0</v>
      </c>
      <c r="AS789" s="163"/>
      <c r="AT789" s="163">
        <f t="shared" ref="AT789:AW789" si="674">AT790+AT791+AT792+AT794+AT795</f>
        <v>0</v>
      </c>
      <c r="AU789" s="163">
        <f t="shared" si="674"/>
        <v>0</v>
      </c>
      <c r="AV789" s="163">
        <f t="shared" si="674"/>
        <v>0</v>
      </c>
      <c r="AW789" s="163">
        <f t="shared" si="674"/>
        <v>0</v>
      </c>
      <c r="AX789" s="163"/>
      <c r="AY789" s="163">
        <f t="shared" ref="AY789:AZ789" si="675">AY790+AY791+AY792+AY794+AY795</f>
        <v>0</v>
      </c>
      <c r="AZ789" s="163">
        <f t="shared" si="675"/>
        <v>0</v>
      </c>
      <c r="BA789" s="163"/>
      <c r="BB789" s="163"/>
      <c r="BC789" s="262"/>
    </row>
    <row r="790" spans="1:55" ht="32.25" customHeight="1">
      <c r="A790" s="309"/>
      <c r="B790" s="310"/>
      <c r="C790" s="310"/>
      <c r="D790" s="148" t="s">
        <v>37</v>
      </c>
      <c r="E790" s="205">
        <f t="shared" si="663"/>
        <v>0</v>
      </c>
      <c r="F790" s="205">
        <f t="shared" si="664"/>
        <v>0</v>
      </c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  <c r="AA790" s="163"/>
      <c r="AB790" s="163"/>
      <c r="AC790" s="163"/>
      <c r="AD790" s="163"/>
      <c r="AE790" s="163"/>
      <c r="AF790" s="163"/>
      <c r="AG790" s="163"/>
      <c r="AH790" s="163"/>
      <c r="AI790" s="163"/>
      <c r="AJ790" s="163"/>
      <c r="AK790" s="163"/>
      <c r="AL790" s="163"/>
      <c r="AM790" s="163"/>
      <c r="AN790" s="163"/>
      <c r="AO790" s="163"/>
      <c r="AP790" s="163"/>
      <c r="AQ790" s="163"/>
      <c r="AR790" s="163"/>
      <c r="AS790" s="163"/>
      <c r="AT790" s="163"/>
      <c r="AU790" s="163"/>
      <c r="AV790" s="163"/>
      <c r="AW790" s="163"/>
      <c r="AX790" s="163"/>
      <c r="AY790" s="163"/>
      <c r="AZ790" s="163"/>
      <c r="BA790" s="163"/>
      <c r="BB790" s="163"/>
      <c r="BC790" s="262"/>
    </row>
    <row r="791" spans="1:55" ht="50.25" customHeight="1">
      <c r="A791" s="309"/>
      <c r="B791" s="310"/>
      <c r="C791" s="310"/>
      <c r="D791" s="172" t="s">
        <v>2</v>
      </c>
      <c r="E791" s="205">
        <f t="shared" si="663"/>
        <v>0</v>
      </c>
      <c r="F791" s="205">
        <f t="shared" si="664"/>
        <v>0</v>
      </c>
      <c r="G791" s="163" t="e">
        <f t="shared" ref="G791" si="676">F791*100/E791</f>
        <v>#DIV/0!</v>
      </c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3"/>
      <c r="AA791" s="163"/>
      <c r="AB791" s="163"/>
      <c r="AC791" s="163"/>
      <c r="AD791" s="163"/>
      <c r="AE791" s="163"/>
      <c r="AF791" s="163"/>
      <c r="AG791" s="163"/>
      <c r="AH791" s="163"/>
      <c r="AI791" s="163"/>
      <c r="AJ791" s="163"/>
      <c r="AK791" s="163"/>
      <c r="AL791" s="163"/>
      <c r="AM791" s="163"/>
      <c r="AN791" s="163"/>
      <c r="AO791" s="163"/>
      <c r="AP791" s="163"/>
      <c r="AQ791" s="163"/>
      <c r="AR791" s="163"/>
      <c r="AS791" s="163"/>
      <c r="AT791" s="163"/>
      <c r="AU791" s="163"/>
      <c r="AV791" s="163"/>
      <c r="AW791" s="163"/>
      <c r="AX791" s="163"/>
      <c r="AY791" s="163"/>
      <c r="AZ791" s="163"/>
      <c r="BA791" s="163"/>
      <c r="BB791" s="163"/>
      <c r="BC791" s="262"/>
    </row>
    <row r="792" spans="1:55" ht="22.5" customHeight="1">
      <c r="A792" s="309"/>
      <c r="B792" s="310"/>
      <c r="C792" s="310"/>
      <c r="D792" s="261" t="s">
        <v>268</v>
      </c>
      <c r="E792" s="205">
        <f>H792+K792+N792+Q792+T792+W792+Z792+AE792+AJ792+AO792+AT792+AY792</f>
        <v>0</v>
      </c>
      <c r="F792" s="205">
        <f t="shared" si="664"/>
        <v>0</v>
      </c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3"/>
      <c r="AA792" s="163"/>
      <c r="AB792" s="163"/>
      <c r="AC792" s="163"/>
      <c r="AD792" s="163"/>
      <c r="AE792" s="163"/>
      <c r="AF792" s="163"/>
      <c r="AG792" s="163"/>
      <c r="AH792" s="163"/>
      <c r="AI792" s="163"/>
      <c r="AJ792" s="163"/>
      <c r="AK792" s="163"/>
      <c r="AL792" s="163"/>
      <c r="AM792" s="163"/>
      <c r="AN792" s="163"/>
      <c r="AO792" s="163"/>
      <c r="AP792" s="163"/>
      <c r="AQ792" s="163"/>
      <c r="AR792" s="163"/>
      <c r="AS792" s="163"/>
      <c r="AT792" s="163"/>
      <c r="AU792" s="163"/>
      <c r="AV792" s="163"/>
      <c r="AW792" s="163"/>
      <c r="AX792" s="163"/>
      <c r="AY792" s="163"/>
      <c r="AZ792" s="163"/>
      <c r="BA792" s="163"/>
      <c r="BB792" s="163"/>
      <c r="BC792" s="262"/>
    </row>
    <row r="793" spans="1:55" ht="82.5" customHeight="1">
      <c r="A793" s="309"/>
      <c r="B793" s="310"/>
      <c r="C793" s="310"/>
      <c r="D793" s="261" t="s">
        <v>274</v>
      </c>
      <c r="E793" s="205">
        <f t="shared" ref="E793:E795" si="677">H793+K793+N793+Q793+T793+W793+Z793+AE793+AJ793+AO793+AT793+AY793</f>
        <v>0</v>
      </c>
      <c r="F793" s="205">
        <f t="shared" si="664"/>
        <v>0</v>
      </c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3"/>
      <c r="AA793" s="163"/>
      <c r="AB793" s="163"/>
      <c r="AC793" s="163"/>
      <c r="AD793" s="163"/>
      <c r="AE793" s="163"/>
      <c r="AF793" s="163"/>
      <c r="AG793" s="163"/>
      <c r="AH793" s="163"/>
      <c r="AI793" s="163"/>
      <c r="AJ793" s="163"/>
      <c r="AK793" s="163"/>
      <c r="AL793" s="163"/>
      <c r="AM793" s="163"/>
      <c r="AN793" s="163"/>
      <c r="AO793" s="163"/>
      <c r="AP793" s="163"/>
      <c r="AQ793" s="163"/>
      <c r="AR793" s="163"/>
      <c r="AS793" s="163"/>
      <c r="AT793" s="163"/>
      <c r="AU793" s="163"/>
      <c r="AV793" s="163"/>
      <c r="AW793" s="163"/>
      <c r="AX793" s="163"/>
      <c r="AY793" s="163"/>
      <c r="AZ793" s="163"/>
      <c r="BA793" s="163"/>
      <c r="BB793" s="163"/>
      <c r="BC793" s="262"/>
    </row>
    <row r="794" spans="1:55" ht="22.5" customHeight="1">
      <c r="A794" s="309"/>
      <c r="B794" s="310"/>
      <c r="C794" s="310"/>
      <c r="D794" s="261" t="s">
        <v>269</v>
      </c>
      <c r="E794" s="200">
        <f t="shared" si="677"/>
        <v>0</v>
      </c>
      <c r="F794" s="200">
        <f t="shared" si="664"/>
        <v>0</v>
      </c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3"/>
      <c r="AA794" s="163"/>
      <c r="AB794" s="163"/>
      <c r="AC794" s="163"/>
      <c r="AD794" s="163"/>
      <c r="AE794" s="163"/>
      <c r="AF794" s="163"/>
      <c r="AG794" s="163"/>
      <c r="AH794" s="163"/>
      <c r="AI794" s="163"/>
      <c r="AJ794" s="163"/>
      <c r="AK794" s="163"/>
      <c r="AL794" s="163"/>
      <c r="AM794" s="163"/>
      <c r="AN794" s="163"/>
      <c r="AO794" s="163"/>
      <c r="AP794" s="163"/>
      <c r="AQ794" s="163"/>
      <c r="AR794" s="163"/>
      <c r="AS794" s="163"/>
      <c r="AT794" s="163"/>
      <c r="AU794" s="163"/>
      <c r="AV794" s="163"/>
      <c r="AW794" s="163"/>
      <c r="AX794" s="163"/>
      <c r="AY794" s="163"/>
      <c r="AZ794" s="163"/>
      <c r="BA794" s="163"/>
      <c r="BB794" s="163"/>
      <c r="BC794" s="262"/>
    </row>
    <row r="795" spans="1:55" ht="31.2">
      <c r="A795" s="309"/>
      <c r="B795" s="310"/>
      <c r="C795" s="310"/>
      <c r="D795" s="262" t="s">
        <v>43</v>
      </c>
      <c r="E795" s="200">
        <f t="shared" si="677"/>
        <v>0</v>
      </c>
      <c r="F795" s="199">
        <f t="shared" si="664"/>
        <v>0</v>
      </c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3"/>
      <c r="AA795" s="163"/>
      <c r="AB795" s="163"/>
      <c r="AC795" s="163"/>
      <c r="AD795" s="163"/>
      <c r="AE795" s="163"/>
      <c r="AF795" s="163"/>
      <c r="AG795" s="163"/>
      <c r="AH795" s="163"/>
      <c r="AI795" s="163"/>
      <c r="AJ795" s="163"/>
      <c r="AK795" s="163"/>
      <c r="AL795" s="163"/>
      <c r="AM795" s="163"/>
      <c r="AN795" s="163"/>
      <c r="AO795" s="163"/>
      <c r="AP795" s="163"/>
      <c r="AQ795" s="163"/>
      <c r="AR795" s="163"/>
      <c r="AS795" s="163"/>
      <c r="AT795" s="163"/>
      <c r="AU795" s="163"/>
      <c r="AV795" s="163"/>
      <c r="AW795" s="163"/>
      <c r="AX795" s="163"/>
      <c r="AY795" s="163"/>
      <c r="AZ795" s="163"/>
      <c r="BA795" s="163"/>
      <c r="BB795" s="163"/>
      <c r="BC795" s="262"/>
    </row>
    <row r="796" spans="1:55" ht="22.5" customHeight="1">
      <c r="A796" s="309" t="s">
        <v>335</v>
      </c>
      <c r="B796" s="328"/>
      <c r="C796" s="328"/>
      <c r="D796" s="150" t="s">
        <v>41</v>
      </c>
      <c r="E796" s="205">
        <f>H796+K796+N796+Q796+T796+W796+Z796+AE796+AJ796+AO796+AT796+AY796</f>
        <v>6442.4467399999994</v>
      </c>
      <c r="F796" s="199">
        <f t="shared" ref="F796:F802" si="678">I796+L796+O796+R796+U796+X796+AA796+AF796+AK796+AP796+AU796+AZ796</f>
        <v>777.86081999999999</v>
      </c>
      <c r="G796" s="163">
        <f t="shared" ref="G796" si="679">F796*100/E796</f>
        <v>12.073996905095099</v>
      </c>
      <c r="H796" s="163">
        <f>H797+H798+H799+H801+H802</f>
        <v>0</v>
      </c>
      <c r="I796" s="163">
        <f t="shared" ref="I796:J796" si="680">I797+I798+I799+I801+I802</f>
        <v>0</v>
      </c>
      <c r="J796" s="163">
        <f t="shared" si="680"/>
        <v>0</v>
      </c>
      <c r="K796" s="163">
        <f>K797+K798+K799+K801+K802</f>
        <v>0</v>
      </c>
      <c r="L796" s="163">
        <f t="shared" ref="L796:AZ796" si="681">L797+L798+L799+L801+L802</f>
        <v>0</v>
      </c>
      <c r="M796" s="163">
        <f t="shared" si="681"/>
        <v>0</v>
      </c>
      <c r="N796" s="163">
        <f t="shared" si="681"/>
        <v>109.119</v>
      </c>
      <c r="O796" s="163">
        <f t="shared" si="681"/>
        <v>109.119</v>
      </c>
      <c r="P796" s="163">
        <f t="shared" si="681"/>
        <v>0</v>
      </c>
      <c r="Q796" s="163">
        <f t="shared" si="681"/>
        <v>0</v>
      </c>
      <c r="R796" s="163">
        <f t="shared" si="681"/>
        <v>0</v>
      </c>
      <c r="S796" s="163">
        <f t="shared" si="681"/>
        <v>0</v>
      </c>
      <c r="T796" s="163">
        <f t="shared" si="681"/>
        <v>14.50516</v>
      </c>
      <c r="U796" s="163">
        <f t="shared" si="681"/>
        <v>14.50516</v>
      </c>
      <c r="V796" s="163">
        <f t="shared" si="681"/>
        <v>0</v>
      </c>
      <c r="W796" s="163">
        <f t="shared" si="681"/>
        <v>0</v>
      </c>
      <c r="X796" s="163">
        <f t="shared" si="681"/>
        <v>0</v>
      </c>
      <c r="Y796" s="163">
        <f t="shared" si="681"/>
        <v>0</v>
      </c>
      <c r="Z796" s="163">
        <f t="shared" si="681"/>
        <v>0</v>
      </c>
      <c r="AA796" s="163">
        <f t="shared" si="681"/>
        <v>0</v>
      </c>
      <c r="AB796" s="163">
        <f t="shared" si="681"/>
        <v>0</v>
      </c>
      <c r="AC796" s="163">
        <f t="shared" si="681"/>
        <v>0</v>
      </c>
      <c r="AD796" s="163">
        <f t="shared" si="681"/>
        <v>0</v>
      </c>
      <c r="AE796" s="163">
        <f t="shared" si="681"/>
        <v>0.98551999999999995</v>
      </c>
      <c r="AF796" s="163">
        <f t="shared" si="681"/>
        <v>0.98551999999999995</v>
      </c>
      <c r="AG796" s="163">
        <f t="shared" si="681"/>
        <v>0</v>
      </c>
      <c r="AH796" s="163">
        <f t="shared" si="681"/>
        <v>0</v>
      </c>
      <c r="AI796" s="163">
        <f t="shared" si="681"/>
        <v>0</v>
      </c>
      <c r="AJ796" s="163">
        <f t="shared" si="681"/>
        <v>141.14064000000002</v>
      </c>
      <c r="AK796" s="163">
        <f t="shared" si="681"/>
        <v>141.14064000000002</v>
      </c>
      <c r="AL796" s="163">
        <f t="shared" si="681"/>
        <v>0</v>
      </c>
      <c r="AM796" s="163">
        <f t="shared" si="681"/>
        <v>0</v>
      </c>
      <c r="AN796" s="163">
        <f t="shared" si="681"/>
        <v>0</v>
      </c>
      <c r="AO796" s="163">
        <f t="shared" si="681"/>
        <v>247.49437999999998</v>
      </c>
      <c r="AP796" s="163">
        <f t="shared" si="681"/>
        <v>247.49437999999998</v>
      </c>
      <c r="AQ796" s="163">
        <f t="shared" si="681"/>
        <v>0</v>
      </c>
      <c r="AR796" s="163">
        <f t="shared" si="681"/>
        <v>0</v>
      </c>
      <c r="AS796" s="163">
        <f t="shared" si="681"/>
        <v>0</v>
      </c>
      <c r="AT796" s="163">
        <f t="shared" si="681"/>
        <v>264.61612000000002</v>
      </c>
      <c r="AU796" s="163">
        <f t="shared" si="681"/>
        <v>264.61612000000002</v>
      </c>
      <c r="AV796" s="163">
        <f t="shared" si="681"/>
        <v>0</v>
      </c>
      <c r="AW796" s="163">
        <f t="shared" si="681"/>
        <v>0</v>
      </c>
      <c r="AX796" s="163">
        <f t="shared" si="681"/>
        <v>0</v>
      </c>
      <c r="AY796" s="163">
        <f t="shared" si="681"/>
        <v>5664.5859199999995</v>
      </c>
      <c r="AZ796" s="163">
        <f t="shared" si="681"/>
        <v>0</v>
      </c>
      <c r="BA796" s="163"/>
      <c r="BB796" s="163"/>
      <c r="BC796" s="238"/>
    </row>
    <row r="797" spans="1:55" ht="32.25" customHeight="1">
      <c r="A797" s="309"/>
      <c r="B797" s="328"/>
      <c r="C797" s="328"/>
      <c r="D797" s="148" t="s">
        <v>37</v>
      </c>
      <c r="E797" s="205">
        <f t="shared" ref="E797" si="682">H797+K797+N797+Q797+T797+W797+Z797+AE797+AJ797+AO797+AT797+AY797</f>
        <v>0</v>
      </c>
      <c r="F797" s="205">
        <f t="shared" si="678"/>
        <v>0</v>
      </c>
      <c r="G797" s="163"/>
      <c r="H797" s="163">
        <f>H685+H692+H699+H706+H713+H720+H727+H734+H741+H748+H755+H762+H769+H776+H783+H790</f>
        <v>0</v>
      </c>
      <c r="I797" s="163">
        <f t="shared" ref="I797:AZ797" si="683">I685+I692+I699+I706+I713+I720+I727+I734+I741+I748+I755+I762+I769+I776+I783+I790</f>
        <v>0</v>
      </c>
      <c r="J797" s="163">
        <f t="shared" si="683"/>
        <v>0</v>
      </c>
      <c r="K797" s="163">
        <f t="shared" si="683"/>
        <v>0</v>
      </c>
      <c r="L797" s="163">
        <f t="shared" si="683"/>
        <v>0</v>
      </c>
      <c r="M797" s="163">
        <f t="shared" si="683"/>
        <v>0</v>
      </c>
      <c r="N797" s="163">
        <f t="shared" si="683"/>
        <v>0</v>
      </c>
      <c r="O797" s="163">
        <f t="shared" si="683"/>
        <v>0</v>
      </c>
      <c r="P797" s="163">
        <f t="shared" si="683"/>
        <v>0</v>
      </c>
      <c r="Q797" s="163">
        <f t="shared" si="683"/>
        <v>0</v>
      </c>
      <c r="R797" s="163">
        <f t="shared" si="683"/>
        <v>0</v>
      </c>
      <c r="S797" s="163">
        <f t="shared" si="683"/>
        <v>0</v>
      </c>
      <c r="T797" s="163">
        <f t="shared" si="683"/>
        <v>0</v>
      </c>
      <c r="U797" s="163">
        <f t="shared" si="683"/>
        <v>0</v>
      </c>
      <c r="V797" s="163">
        <f t="shared" si="683"/>
        <v>0</v>
      </c>
      <c r="W797" s="163">
        <f t="shared" si="683"/>
        <v>0</v>
      </c>
      <c r="X797" s="163">
        <f t="shared" si="683"/>
        <v>0</v>
      </c>
      <c r="Y797" s="163">
        <f t="shared" si="683"/>
        <v>0</v>
      </c>
      <c r="Z797" s="163">
        <f t="shared" si="683"/>
        <v>0</v>
      </c>
      <c r="AA797" s="163">
        <f t="shared" si="683"/>
        <v>0</v>
      </c>
      <c r="AB797" s="163">
        <f t="shared" si="683"/>
        <v>0</v>
      </c>
      <c r="AC797" s="163">
        <f t="shared" si="683"/>
        <v>0</v>
      </c>
      <c r="AD797" s="163">
        <f t="shared" si="683"/>
        <v>0</v>
      </c>
      <c r="AE797" s="163">
        <f t="shared" si="683"/>
        <v>0</v>
      </c>
      <c r="AF797" s="163">
        <f t="shared" si="683"/>
        <v>0</v>
      </c>
      <c r="AG797" s="163">
        <f t="shared" si="683"/>
        <v>0</v>
      </c>
      <c r="AH797" s="163">
        <f t="shared" si="683"/>
        <v>0</v>
      </c>
      <c r="AI797" s="163">
        <f t="shared" si="683"/>
        <v>0</v>
      </c>
      <c r="AJ797" s="163">
        <f t="shared" si="683"/>
        <v>0</v>
      </c>
      <c r="AK797" s="163">
        <f t="shared" si="683"/>
        <v>0</v>
      </c>
      <c r="AL797" s="163">
        <f t="shared" si="683"/>
        <v>0</v>
      </c>
      <c r="AM797" s="163">
        <f t="shared" si="683"/>
        <v>0</v>
      </c>
      <c r="AN797" s="163">
        <f t="shared" si="683"/>
        <v>0</v>
      </c>
      <c r="AO797" s="163">
        <f t="shared" si="683"/>
        <v>0</v>
      </c>
      <c r="AP797" s="163">
        <f t="shared" si="683"/>
        <v>0</v>
      </c>
      <c r="AQ797" s="163">
        <f t="shared" si="683"/>
        <v>0</v>
      </c>
      <c r="AR797" s="163">
        <f t="shared" si="683"/>
        <v>0</v>
      </c>
      <c r="AS797" s="163">
        <f t="shared" si="683"/>
        <v>0</v>
      </c>
      <c r="AT797" s="163">
        <f t="shared" si="683"/>
        <v>0</v>
      </c>
      <c r="AU797" s="163">
        <f t="shared" si="683"/>
        <v>0</v>
      </c>
      <c r="AV797" s="163">
        <f t="shared" si="683"/>
        <v>0</v>
      </c>
      <c r="AW797" s="163">
        <f t="shared" si="683"/>
        <v>0</v>
      </c>
      <c r="AX797" s="163">
        <f t="shared" si="683"/>
        <v>0</v>
      </c>
      <c r="AY797" s="163">
        <f t="shared" si="683"/>
        <v>0</v>
      </c>
      <c r="AZ797" s="163">
        <f t="shared" si="683"/>
        <v>0</v>
      </c>
      <c r="BA797" s="163"/>
      <c r="BB797" s="163"/>
      <c r="BC797" s="238"/>
    </row>
    <row r="798" spans="1:55" ht="50.25" customHeight="1">
      <c r="A798" s="309"/>
      <c r="B798" s="328"/>
      <c r="C798" s="328"/>
      <c r="D798" s="172" t="s">
        <v>2</v>
      </c>
      <c r="E798" s="205">
        <f>H798+K798+N798+Q798+T798+W798+Z798+AE798+AJ798+AO798+AT798+AY798</f>
        <v>356.3</v>
      </c>
      <c r="F798" s="205">
        <f t="shared" si="678"/>
        <v>347</v>
      </c>
      <c r="G798" s="163"/>
      <c r="H798" s="163">
        <f t="shared" ref="H798:AZ798" si="684">H686+H693+H700+H707+H714+H721+H728+H735+H742+H749+H756+H763+H770+H777+H784+H791</f>
        <v>0</v>
      </c>
      <c r="I798" s="163">
        <f t="shared" si="684"/>
        <v>0</v>
      </c>
      <c r="J798" s="163">
        <f t="shared" si="684"/>
        <v>0</v>
      </c>
      <c r="K798" s="163">
        <f t="shared" si="684"/>
        <v>0</v>
      </c>
      <c r="L798" s="163">
        <f t="shared" si="684"/>
        <v>0</v>
      </c>
      <c r="M798" s="163">
        <f t="shared" si="684"/>
        <v>0</v>
      </c>
      <c r="N798" s="163">
        <f t="shared" si="684"/>
        <v>109.119</v>
      </c>
      <c r="O798" s="163">
        <f t="shared" si="684"/>
        <v>109.119</v>
      </c>
      <c r="P798" s="163">
        <f t="shared" si="684"/>
        <v>0</v>
      </c>
      <c r="Q798" s="163">
        <f t="shared" si="684"/>
        <v>0</v>
      </c>
      <c r="R798" s="163">
        <f t="shared" si="684"/>
        <v>0</v>
      </c>
      <c r="S798" s="163">
        <f t="shared" si="684"/>
        <v>0</v>
      </c>
      <c r="T798" s="163">
        <f t="shared" si="684"/>
        <v>14.50516</v>
      </c>
      <c r="U798" s="163">
        <f t="shared" si="684"/>
        <v>14.50516</v>
      </c>
      <c r="V798" s="163">
        <f t="shared" si="684"/>
        <v>0</v>
      </c>
      <c r="W798" s="163">
        <f t="shared" si="684"/>
        <v>0</v>
      </c>
      <c r="X798" s="163">
        <f t="shared" si="684"/>
        <v>0</v>
      </c>
      <c r="Y798" s="163">
        <f t="shared" si="684"/>
        <v>0</v>
      </c>
      <c r="Z798" s="163">
        <f t="shared" si="684"/>
        <v>0</v>
      </c>
      <c r="AA798" s="163">
        <f t="shared" si="684"/>
        <v>0</v>
      </c>
      <c r="AB798" s="163">
        <f t="shared" si="684"/>
        <v>0</v>
      </c>
      <c r="AC798" s="163">
        <f t="shared" si="684"/>
        <v>0</v>
      </c>
      <c r="AD798" s="163">
        <f t="shared" si="684"/>
        <v>0</v>
      </c>
      <c r="AE798" s="163">
        <f t="shared" si="684"/>
        <v>0</v>
      </c>
      <c r="AF798" s="163">
        <f t="shared" si="684"/>
        <v>0</v>
      </c>
      <c r="AG798" s="163">
        <f t="shared" si="684"/>
        <v>0</v>
      </c>
      <c r="AH798" s="163">
        <f t="shared" si="684"/>
        <v>0</v>
      </c>
      <c r="AI798" s="163">
        <f t="shared" si="684"/>
        <v>0</v>
      </c>
      <c r="AJ798" s="163">
        <f t="shared" si="684"/>
        <v>58.02064</v>
      </c>
      <c r="AK798" s="163">
        <f t="shared" si="684"/>
        <v>58.02064</v>
      </c>
      <c r="AL798" s="163">
        <f t="shared" si="684"/>
        <v>0</v>
      </c>
      <c r="AM798" s="163">
        <f t="shared" si="684"/>
        <v>0</v>
      </c>
      <c r="AN798" s="163">
        <f t="shared" si="684"/>
        <v>0</v>
      </c>
      <c r="AO798" s="163">
        <f t="shared" si="684"/>
        <v>136.821</v>
      </c>
      <c r="AP798" s="163">
        <f t="shared" si="684"/>
        <v>136.821</v>
      </c>
      <c r="AQ798" s="163">
        <f t="shared" si="684"/>
        <v>0</v>
      </c>
      <c r="AR798" s="163">
        <f t="shared" si="684"/>
        <v>0</v>
      </c>
      <c r="AS798" s="163">
        <f t="shared" si="684"/>
        <v>0</v>
      </c>
      <c r="AT798" s="163">
        <f t="shared" si="684"/>
        <v>28.534199999999998</v>
      </c>
      <c r="AU798" s="163">
        <f t="shared" si="684"/>
        <v>28.534199999999998</v>
      </c>
      <c r="AV798" s="163">
        <f t="shared" si="684"/>
        <v>0</v>
      </c>
      <c r="AW798" s="163">
        <f t="shared" si="684"/>
        <v>0</v>
      </c>
      <c r="AX798" s="163">
        <f t="shared" si="684"/>
        <v>0</v>
      </c>
      <c r="AY798" s="163">
        <f t="shared" si="684"/>
        <v>9.3000000000000007</v>
      </c>
      <c r="AZ798" s="163">
        <f t="shared" si="684"/>
        <v>0</v>
      </c>
      <c r="BA798" s="163"/>
      <c r="BB798" s="163"/>
      <c r="BC798" s="238"/>
    </row>
    <row r="799" spans="1:55" ht="22.5" customHeight="1">
      <c r="A799" s="309"/>
      <c r="B799" s="328"/>
      <c r="C799" s="328"/>
      <c r="D799" s="236" t="s">
        <v>268</v>
      </c>
      <c r="E799" s="205">
        <f>H799+K799+N799+Q799+T799+W799+Z799+AE799+AJ799+AO799+AT799+AY799</f>
        <v>6086.1467399999992</v>
      </c>
      <c r="F799" s="205">
        <f t="shared" si="678"/>
        <v>430.86081999999999</v>
      </c>
      <c r="G799" s="163">
        <f t="shared" ref="G799" si="685">F799*100/E799</f>
        <v>7.0793695651183075</v>
      </c>
      <c r="H799" s="163">
        <f t="shared" ref="H799:AZ799" si="686">H687+H694+H701+H708+H715+H722+H729+H736+H743+H750+H757+H764+H771+H778+H785+H792</f>
        <v>0</v>
      </c>
      <c r="I799" s="163">
        <f t="shared" si="686"/>
        <v>0</v>
      </c>
      <c r="J799" s="163">
        <f t="shared" si="686"/>
        <v>0</v>
      </c>
      <c r="K799" s="163">
        <f t="shared" si="686"/>
        <v>0</v>
      </c>
      <c r="L799" s="163">
        <f t="shared" si="686"/>
        <v>0</v>
      </c>
      <c r="M799" s="163">
        <f t="shared" si="686"/>
        <v>0</v>
      </c>
      <c r="N799" s="163">
        <f t="shared" si="686"/>
        <v>0</v>
      </c>
      <c r="O799" s="163">
        <f t="shared" si="686"/>
        <v>0</v>
      </c>
      <c r="P799" s="163">
        <f t="shared" si="686"/>
        <v>0</v>
      </c>
      <c r="Q799" s="163">
        <f t="shared" si="686"/>
        <v>0</v>
      </c>
      <c r="R799" s="163">
        <f t="shared" si="686"/>
        <v>0</v>
      </c>
      <c r="S799" s="163">
        <f t="shared" si="686"/>
        <v>0</v>
      </c>
      <c r="T799" s="163">
        <f t="shared" si="686"/>
        <v>0</v>
      </c>
      <c r="U799" s="163">
        <f t="shared" si="686"/>
        <v>0</v>
      </c>
      <c r="V799" s="163">
        <f t="shared" si="686"/>
        <v>0</v>
      </c>
      <c r="W799" s="163">
        <f t="shared" si="686"/>
        <v>0</v>
      </c>
      <c r="X799" s="163">
        <f t="shared" si="686"/>
        <v>0</v>
      </c>
      <c r="Y799" s="163">
        <f t="shared" si="686"/>
        <v>0</v>
      </c>
      <c r="Z799" s="163">
        <f t="shared" si="686"/>
        <v>0</v>
      </c>
      <c r="AA799" s="163">
        <f t="shared" si="686"/>
        <v>0</v>
      </c>
      <c r="AB799" s="163">
        <f t="shared" si="686"/>
        <v>0</v>
      </c>
      <c r="AC799" s="163">
        <f t="shared" si="686"/>
        <v>0</v>
      </c>
      <c r="AD799" s="163">
        <f t="shared" si="686"/>
        <v>0</v>
      </c>
      <c r="AE799" s="163">
        <f t="shared" si="686"/>
        <v>0.98551999999999995</v>
      </c>
      <c r="AF799" s="163">
        <f t="shared" si="686"/>
        <v>0.98551999999999995</v>
      </c>
      <c r="AG799" s="163">
        <f t="shared" si="686"/>
        <v>0</v>
      </c>
      <c r="AH799" s="163">
        <f t="shared" si="686"/>
        <v>0</v>
      </c>
      <c r="AI799" s="163">
        <f t="shared" si="686"/>
        <v>0</v>
      </c>
      <c r="AJ799" s="163">
        <f t="shared" si="686"/>
        <v>83.12</v>
      </c>
      <c r="AK799" s="163">
        <f t="shared" si="686"/>
        <v>83.12</v>
      </c>
      <c r="AL799" s="163">
        <f t="shared" si="686"/>
        <v>0</v>
      </c>
      <c r="AM799" s="163">
        <f t="shared" si="686"/>
        <v>0</v>
      </c>
      <c r="AN799" s="163">
        <f t="shared" si="686"/>
        <v>0</v>
      </c>
      <c r="AO799" s="163">
        <f t="shared" si="686"/>
        <v>110.67337999999999</v>
      </c>
      <c r="AP799" s="163">
        <f t="shared" si="686"/>
        <v>110.67337999999999</v>
      </c>
      <c r="AQ799" s="163">
        <f t="shared" si="686"/>
        <v>0</v>
      </c>
      <c r="AR799" s="163">
        <f t="shared" si="686"/>
        <v>0</v>
      </c>
      <c r="AS799" s="163">
        <f t="shared" si="686"/>
        <v>0</v>
      </c>
      <c r="AT799" s="163">
        <f t="shared" si="686"/>
        <v>236.08192000000003</v>
      </c>
      <c r="AU799" s="163">
        <f t="shared" si="686"/>
        <v>236.08192000000003</v>
      </c>
      <c r="AV799" s="163">
        <f t="shared" si="686"/>
        <v>0</v>
      </c>
      <c r="AW799" s="163">
        <f t="shared" si="686"/>
        <v>0</v>
      </c>
      <c r="AX799" s="163">
        <f t="shared" si="686"/>
        <v>0</v>
      </c>
      <c r="AY799" s="163">
        <f t="shared" si="686"/>
        <v>5655.2859199999994</v>
      </c>
      <c r="AZ799" s="163">
        <f t="shared" si="686"/>
        <v>0</v>
      </c>
      <c r="BA799" s="163"/>
      <c r="BB799" s="163"/>
      <c r="BC799" s="238"/>
    </row>
    <row r="800" spans="1:55" ht="82.5" customHeight="1">
      <c r="A800" s="309"/>
      <c r="B800" s="328"/>
      <c r="C800" s="328"/>
      <c r="D800" s="236" t="s">
        <v>274</v>
      </c>
      <c r="E800" s="205">
        <f t="shared" ref="E800:E802" si="687">H800+K800+N800+Q800+T800+W800+Z800+AE800+AJ800+AO800+AT800+AY800</f>
        <v>0</v>
      </c>
      <c r="F800" s="205">
        <f t="shared" si="678"/>
        <v>0</v>
      </c>
      <c r="G800" s="163"/>
      <c r="H800" s="163">
        <f t="shared" ref="H800:AZ800" si="688">H688+H695+H702+H709+H716+H723+H730+H737+H744+H751+H758+H765+H772+H779+H786+H793</f>
        <v>0</v>
      </c>
      <c r="I800" s="163">
        <f t="shared" si="688"/>
        <v>0</v>
      </c>
      <c r="J800" s="163">
        <f t="shared" si="688"/>
        <v>0</v>
      </c>
      <c r="K800" s="163">
        <f t="shared" si="688"/>
        <v>0</v>
      </c>
      <c r="L800" s="163">
        <f t="shared" si="688"/>
        <v>0</v>
      </c>
      <c r="M800" s="163">
        <f t="shared" si="688"/>
        <v>0</v>
      </c>
      <c r="N800" s="163">
        <f t="shared" si="688"/>
        <v>0</v>
      </c>
      <c r="O800" s="163">
        <f t="shared" si="688"/>
        <v>0</v>
      </c>
      <c r="P800" s="163">
        <f t="shared" si="688"/>
        <v>0</v>
      </c>
      <c r="Q800" s="163">
        <f t="shared" si="688"/>
        <v>0</v>
      </c>
      <c r="R800" s="163">
        <f t="shared" si="688"/>
        <v>0</v>
      </c>
      <c r="S800" s="163">
        <f t="shared" si="688"/>
        <v>0</v>
      </c>
      <c r="T800" s="163">
        <f t="shared" si="688"/>
        <v>0</v>
      </c>
      <c r="U800" s="163">
        <f t="shared" si="688"/>
        <v>0</v>
      </c>
      <c r="V800" s="163">
        <f t="shared" si="688"/>
        <v>0</v>
      </c>
      <c r="W800" s="163">
        <f t="shared" si="688"/>
        <v>0</v>
      </c>
      <c r="X800" s="163">
        <f t="shared" si="688"/>
        <v>0</v>
      </c>
      <c r="Y800" s="163">
        <f t="shared" si="688"/>
        <v>0</v>
      </c>
      <c r="Z800" s="163">
        <f t="shared" si="688"/>
        <v>0</v>
      </c>
      <c r="AA800" s="163">
        <f t="shared" si="688"/>
        <v>0</v>
      </c>
      <c r="AB800" s="163">
        <f t="shared" si="688"/>
        <v>0</v>
      </c>
      <c r="AC800" s="163">
        <f t="shared" si="688"/>
        <v>0</v>
      </c>
      <c r="AD800" s="163">
        <f t="shared" si="688"/>
        <v>0</v>
      </c>
      <c r="AE800" s="163">
        <f t="shared" si="688"/>
        <v>0</v>
      </c>
      <c r="AF800" s="163">
        <f t="shared" si="688"/>
        <v>0</v>
      </c>
      <c r="AG800" s="163">
        <f t="shared" si="688"/>
        <v>0</v>
      </c>
      <c r="AH800" s="163">
        <f t="shared" si="688"/>
        <v>0</v>
      </c>
      <c r="AI800" s="163">
        <f t="shared" si="688"/>
        <v>0</v>
      </c>
      <c r="AJ800" s="163">
        <f t="shared" si="688"/>
        <v>0</v>
      </c>
      <c r="AK800" s="163">
        <f t="shared" si="688"/>
        <v>0</v>
      </c>
      <c r="AL800" s="163">
        <f t="shared" si="688"/>
        <v>0</v>
      </c>
      <c r="AM800" s="163">
        <f t="shared" si="688"/>
        <v>0</v>
      </c>
      <c r="AN800" s="163">
        <f t="shared" si="688"/>
        <v>0</v>
      </c>
      <c r="AO800" s="163">
        <f t="shared" si="688"/>
        <v>0</v>
      </c>
      <c r="AP800" s="163">
        <f t="shared" si="688"/>
        <v>0</v>
      </c>
      <c r="AQ800" s="163">
        <f t="shared" si="688"/>
        <v>0</v>
      </c>
      <c r="AR800" s="163">
        <f t="shared" si="688"/>
        <v>0</v>
      </c>
      <c r="AS800" s="163">
        <f t="shared" si="688"/>
        <v>0</v>
      </c>
      <c r="AT800" s="163">
        <f t="shared" si="688"/>
        <v>0</v>
      </c>
      <c r="AU800" s="163">
        <f t="shared" si="688"/>
        <v>0</v>
      </c>
      <c r="AV800" s="163">
        <f t="shared" si="688"/>
        <v>0</v>
      </c>
      <c r="AW800" s="163">
        <f t="shared" si="688"/>
        <v>0</v>
      </c>
      <c r="AX800" s="163">
        <f t="shared" si="688"/>
        <v>0</v>
      </c>
      <c r="AY800" s="163">
        <f t="shared" si="688"/>
        <v>0</v>
      </c>
      <c r="AZ800" s="163">
        <f t="shared" si="688"/>
        <v>0</v>
      </c>
      <c r="BA800" s="163"/>
      <c r="BB800" s="163"/>
      <c r="BC800" s="238"/>
    </row>
    <row r="801" spans="1:55" ht="22.5" customHeight="1">
      <c r="A801" s="309"/>
      <c r="B801" s="328"/>
      <c r="C801" s="328"/>
      <c r="D801" s="217" t="s">
        <v>269</v>
      </c>
      <c r="E801" s="200">
        <f t="shared" si="687"/>
        <v>0</v>
      </c>
      <c r="F801" s="200">
        <f t="shared" si="678"/>
        <v>0</v>
      </c>
      <c r="G801" s="163"/>
      <c r="H801" s="163">
        <f t="shared" ref="H801:AZ801" si="689">H689+H696+H703+H710+H717+H724+H731+H738+H745+H752+H759+H766+H773+H780+H787+H794</f>
        <v>0</v>
      </c>
      <c r="I801" s="163">
        <f t="shared" si="689"/>
        <v>0</v>
      </c>
      <c r="J801" s="163">
        <f t="shared" si="689"/>
        <v>0</v>
      </c>
      <c r="K801" s="163">
        <f t="shared" si="689"/>
        <v>0</v>
      </c>
      <c r="L801" s="163">
        <f t="shared" si="689"/>
        <v>0</v>
      </c>
      <c r="M801" s="163">
        <f t="shared" si="689"/>
        <v>0</v>
      </c>
      <c r="N801" s="163">
        <f t="shared" si="689"/>
        <v>0</v>
      </c>
      <c r="O801" s="163">
        <f t="shared" si="689"/>
        <v>0</v>
      </c>
      <c r="P801" s="163">
        <f t="shared" si="689"/>
        <v>0</v>
      </c>
      <c r="Q801" s="163">
        <f t="shared" si="689"/>
        <v>0</v>
      </c>
      <c r="R801" s="163">
        <f t="shared" si="689"/>
        <v>0</v>
      </c>
      <c r="S801" s="163">
        <f t="shared" si="689"/>
        <v>0</v>
      </c>
      <c r="T801" s="163">
        <f t="shared" si="689"/>
        <v>0</v>
      </c>
      <c r="U801" s="163">
        <f t="shared" si="689"/>
        <v>0</v>
      </c>
      <c r="V801" s="163">
        <f t="shared" si="689"/>
        <v>0</v>
      </c>
      <c r="W801" s="163">
        <f t="shared" si="689"/>
        <v>0</v>
      </c>
      <c r="X801" s="163">
        <f t="shared" si="689"/>
        <v>0</v>
      </c>
      <c r="Y801" s="163">
        <f t="shared" si="689"/>
        <v>0</v>
      </c>
      <c r="Z801" s="163">
        <f t="shared" si="689"/>
        <v>0</v>
      </c>
      <c r="AA801" s="163">
        <f t="shared" si="689"/>
        <v>0</v>
      </c>
      <c r="AB801" s="163">
        <f t="shared" si="689"/>
        <v>0</v>
      </c>
      <c r="AC801" s="163">
        <f t="shared" si="689"/>
        <v>0</v>
      </c>
      <c r="AD801" s="163">
        <f t="shared" si="689"/>
        <v>0</v>
      </c>
      <c r="AE801" s="163">
        <f t="shared" si="689"/>
        <v>0</v>
      </c>
      <c r="AF801" s="163">
        <f t="shared" si="689"/>
        <v>0</v>
      </c>
      <c r="AG801" s="163">
        <f t="shared" si="689"/>
        <v>0</v>
      </c>
      <c r="AH801" s="163">
        <f t="shared" si="689"/>
        <v>0</v>
      </c>
      <c r="AI801" s="163">
        <f t="shared" si="689"/>
        <v>0</v>
      </c>
      <c r="AJ801" s="163">
        <f t="shared" si="689"/>
        <v>0</v>
      </c>
      <c r="AK801" s="163">
        <f t="shared" si="689"/>
        <v>0</v>
      </c>
      <c r="AL801" s="163">
        <f t="shared" si="689"/>
        <v>0</v>
      </c>
      <c r="AM801" s="163">
        <f t="shared" si="689"/>
        <v>0</v>
      </c>
      <c r="AN801" s="163">
        <f t="shared" si="689"/>
        <v>0</v>
      </c>
      <c r="AO801" s="163">
        <f t="shared" si="689"/>
        <v>0</v>
      </c>
      <c r="AP801" s="163">
        <f t="shared" si="689"/>
        <v>0</v>
      </c>
      <c r="AQ801" s="163">
        <f t="shared" si="689"/>
        <v>0</v>
      </c>
      <c r="AR801" s="163">
        <f t="shared" si="689"/>
        <v>0</v>
      </c>
      <c r="AS801" s="163">
        <f t="shared" si="689"/>
        <v>0</v>
      </c>
      <c r="AT801" s="163">
        <f t="shared" si="689"/>
        <v>0</v>
      </c>
      <c r="AU801" s="163">
        <f t="shared" si="689"/>
        <v>0</v>
      </c>
      <c r="AV801" s="163">
        <f t="shared" si="689"/>
        <v>0</v>
      </c>
      <c r="AW801" s="163">
        <f t="shared" si="689"/>
        <v>0</v>
      </c>
      <c r="AX801" s="163">
        <f t="shared" si="689"/>
        <v>0</v>
      </c>
      <c r="AY801" s="163">
        <f t="shared" si="689"/>
        <v>0</v>
      </c>
      <c r="AZ801" s="163">
        <f t="shared" si="689"/>
        <v>0</v>
      </c>
      <c r="BA801" s="163"/>
      <c r="BB801" s="163"/>
      <c r="BC801" s="174"/>
    </row>
    <row r="802" spans="1:55" ht="31.2">
      <c r="A802" s="309"/>
      <c r="B802" s="328"/>
      <c r="C802" s="328"/>
      <c r="D802" s="220" t="s">
        <v>43</v>
      </c>
      <c r="E802" s="163">
        <f t="shared" si="687"/>
        <v>0</v>
      </c>
      <c r="F802" s="163">
        <f t="shared" si="678"/>
        <v>0</v>
      </c>
      <c r="G802" s="163"/>
      <c r="H802" s="163">
        <f t="shared" ref="H802:AZ802" si="690">H690+H697+H704+H711+H718+H725+H732+H739+H746+H753+H760+H767+H774+H781+H788+H795</f>
        <v>0</v>
      </c>
      <c r="I802" s="163">
        <f t="shared" si="690"/>
        <v>0</v>
      </c>
      <c r="J802" s="163">
        <f t="shared" si="690"/>
        <v>0</v>
      </c>
      <c r="K802" s="163">
        <f t="shared" si="690"/>
        <v>0</v>
      </c>
      <c r="L802" s="163">
        <f t="shared" si="690"/>
        <v>0</v>
      </c>
      <c r="M802" s="163">
        <f t="shared" si="690"/>
        <v>0</v>
      </c>
      <c r="N802" s="163">
        <f t="shared" si="690"/>
        <v>0</v>
      </c>
      <c r="O802" s="163">
        <f t="shared" si="690"/>
        <v>0</v>
      </c>
      <c r="P802" s="163">
        <f t="shared" si="690"/>
        <v>0</v>
      </c>
      <c r="Q802" s="163">
        <f t="shared" si="690"/>
        <v>0</v>
      </c>
      <c r="R802" s="163">
        <f t="shared" si="690"/>
        <v>0</v>
      </c>
      <c r="S802" s="163">
        <f t="shared" si="690"/>
        <v>0</v>
      </c>
      <c r="T802" s="163">
        <f t="shared" si="690"/>
        <v>0</v>
      </c>
      <c r="U802" s="163">
        <f t="shared" si="690"/>
        <v>0</v>
      </c>
      <c r="V802" s="163">
        <f t="shared" si="690"/>
        <v>0</v>
      </c>
      <c r="W802" s="163">
        <f t="shared" si="690"/>
        <v>0</v>
      </c>
      <c r="X802" s="163">
        <f t="shared" si="690"/>
        <v>0</v>
      </c>
      <c r="Y802" s="163">
        <f t="shared" si="690"/>
        <v>0</v>
      </c>
      <c r="Z802" s="163">
        <f t="shared" si="690"/>
        <v>0</v>
      </c>
      <c r="AA802" s="163">
        <f t="shared" si="690"/>
        <v>0</v>
      </c>
      <c r="AB802" s="163">
        <f t="shared" si="690"/>
        <v>0</v>
      </c>
      <c r="AC802" s="163">
        <f t="shared" si="690"/>
        <v>0</v>
      </c>
      <c r="AD802" s="163">
        <f t="shared" si="690"/>
        <v>0</v>
      </c>
      <c r="AE802" s="163">
        <f t="shared" si="690"/>
        <v>0</v>
      </c>
      <c r="AF802" s="163">
        <f t="shared" si="690"/>
        <v>0</v>
      </c>
      <c r="AG802" s="163">
        <f t="shared" si="690"/>
        <v>0</v>
      </c>
      <c r="AH802" s="163">
        <f t="shared" si="690"/>
        <v>0</v>
      </c>
      <c r="AI802" s="163">
        <f t="shared" si="690"/>
        <v>0</v>
      </c>
      <c r="AJ802" s="163">
        <f t="shared" si="690"/>
        <v>0</v>
      </c>
      <c r="AK802" s="163">
        <f t="shared" si="690"/>
        <v>0</v>
      </c>
      <c r="AL802" s="163">
        <f t="shared" si="690"/>
        <v>0</v>
      </c>
      <c r="AM802" s="163">
        <f t="shared" si="690"/>
        <v>0</v>
      </c>
      <c r="AN802" s="163">
        <f t="shared" si="690"/>
        <v>0</v>
      </c>
      <c r="AO802" s="163">
        <f t="shared" si="690"/>
        <v>0</v>
      </c>
      <c r="AP802" s="163">
        <f t="shared" si="690"/>
        <v>0</v>
      </c>
      <c r="AQ802" s="163">
        <f t="shared" si="690"/>
        <v>0</v>
      </c>
      <c r="AR802" s="163">
        <f t="shared" si="690"/>
        <v>0</v>
      </c>
      <c r="AS802" s="163">
        <f t="shared" si="690"/>
        <v>0</v>
      </c>
      <c r="AT802" s="163">
        <f t="shared" si="690"/>
        <v>0</v>
      </c>
      <c r="AU802" s="163">
        <f t="shared" si="690"/>
        <v>0</v>
      </c>
      <c r="AV802" s="163">
        <f t="shared" si="690"/>
        <v>0</v>
      </c>
      <c r="AW802" s="163">
        <f t="shared" si="690"/>
        <v>0</v>
      </c>
      <c r="AX802" s="163">
        <f t="shared" si="690"/>
        <v>0</v>
      </c>
      <c r="AY802" s="163">
        <f t="shared" si="690"/>
        <v>0</v>
      </c>
      <c r="AZ802" s="163">
        <f t="shared" si="690"/>
        <v>0</v>
      </c>
      <c r="BA802" s="163"/>
      <c r="BB802" s="163"/>
      <c r="BC802" s="174"/>
    </row>
    <row r="803" spans="1:55" ht="17.25" customHeight="1">
      <c r="A803" s="334"/>
      <c r="B803" s="423"/>
      <c r="C803" s="423"/>
      <c r="D803" s="423"/>
      <c r="E803" s="423"/>
      <c r="F803" s="423"/>
      <c r="G803" s="423"/>
      <c r="H803" s="423"/>
      <c r="I803" s="423"/>
      <c r="J803" s="423"/>
      <c r="K803" s="423"/>
      <c r="L803" s="423"/>
      <c r="M803" s="423"/>
      <c r="N803" s="423"/>
      <c r="O803" s="423"/>
      <c r="P803" s="423"/>
      <c r="Q803" s="423"/>
      <c r="R803" s="423"/>
      <c r="S803" s="423"/>
      <c r="T803" s="423"/>
      <c r="U803" s="423"/>
      <c r="V803" s="423"/>
      <c r="W803" s="423"/>
      <c r="X803" s="423"/>
      <c r="Y803" s="423"/>
      <c r="Z803" s="423"/>
      <c r="AA803" s="423"/>
      <c r="AB803" s="423"/>
      <c r="AC803" s="423"/>
      <c r="AD803" s="423"/>
      <c r="AE803" s="423"/>
      <c r="AF803" s="423"/>
      <c r="AG803" s="423"/>
      <c r="AH803" s="423"/>
      <c r="AI803" s="423"/>
      <c r="AJ803" s="423"/>
      <c r="AK803" s="423"/>
      <c r="AL803" s="423"/>
      <c r="AM803" s="423"/>
      <c r="AN803" s="423"/>
      <c r="AO803" s="423"/>
      <c r="AP803" s="423"/>
      <c r="AQ803" s="423"/>
      <c r="AR803" s="423"/>
      <c r="AS803" s="423"/>
      <c r="AT803" s="423"/>
      <c r="AU803" s="423"/>
      <c r="AV803" s="423"/>
      <c r="AW803" s="423"/>
      <c r="AX803" s="423"/>
      <c r="AY803" s="423"/>
      <c r="AZ803" s="423"/>
      <c r="BA803" s="423"/>
      <c r="BB803" s="423"/>
      <c r="BC803" s="423"/>
    </row>
    <row r="804" spans="1:55" ht="22.5" customHeight="1">
      <c r="A804" s="309" t="s">
        <v>5</v>
      </c>
      <c r="B804" s="310" t="s">
        <v>333</v>
      </c>
      <c r="C804" s="310"/>
      <c r="D804" s="150" t="s">
        <v>41</v>
      </c>
      <c r="E804" s="163">
        <f t="shared" ref="E804:E806" si="691">H804+K804+N804+Q804+T804+W804+Z804+AE804+AJ804+AO804+AT804+AY804</f>
        <v>183887.9252</v>
      </c>
      <c r="F804" s="163">
        <f t="shared" ref="F804:F810" si="692">I804+L804+O804+R804+U804+X804+AA804+AF804+AK804+AP804+AU804+AZ804</f>
        <v>166348.50738999998</v>
      </c>
      <c r="G804" s="163">
        <f t="shared" ref="G804" si="693">F804*100/E804</f>
        <v>90.461898033313602</v>
      </c>
      <c r="H804" s="163">
        <f>H805+H806+H807+H809+H810</f>
        <v>20776</v>
      </c>
      <c r="I804" s="163">
        <f t="shared" ref="I804" si="694">I805+I806+I807+I809+I810</f>
        <v>20776</v>
      </c>
      <c r="J804" s="163"/>
      <c r="K804" s="163">
        <f t="shared" ref="K804:L804" si="695">K805+K806+K807+K809+K810</f>
        <v>54832.979999999996</v>
      </c>
      <c r="L804" s="163">
        <f t="shared" si="695"/>
        <v>54832.979999999996</v>
      </c>
      <c r="M804" s="163"/>
      <c r="N804" s="163">
        <f t="shared" ref="N804:O804" si="696">N805+N806+N807+N809+N810</f>
        <v>9377.7431399999987</v>
      </c>
      <c r="O804" s="163">
        <f t="shared" si="696"/>
        <v>9377.7431399999987</v>
      </c>
      <c r="P804" s="163"/>
      <c r="Q804" s="163">
        <f t="shared" ref="Q804:R804" si="697">Q805+Q806+Q807+Q809+Q810</f>
        <v>4296.6839399999999</v>
      </c>
      <c r="R804" s="163">
        <f t="shared" si="697"/>
        <v>4296.6839399999999</v>
      </c>
      <c r="S804" s="163"/>
      <c r="T804" s="163">
        <f t="shared" ref="T804:U804" si="698">T805+T806+T807+T809+T810</f>
        <v>4296.6839399999999</v>
      </c>
      <c r="U804" s="163">
        <f t="shared" si="698"/>
        <v>4296.6839399999999</v>
      </c>
      <c r="V804" s="163"/>
      <c r="W804" s="163">
        <f t="shared" ref="W804:X804" si="699">W805+W806+W807+W809+W810</f>
        <v>3586.5073499999999</v>
      </c>
      <c r="X804" s="163">
        <f t="shared" si="699"/>
        <v>3586.50261</v>
      </c>
      <c r="Y804" s="163"/>
      <c r="Z804" s="163">
        <f t="shared" ref="Z804:AC804" si="700">Z805+Z806+Z807+Z809+Z810</f>
        <v>3443.9997900000008</v>
      </c>
      <c r="AA804" s="163">
        <f t="shared" si="700"/>
        <v>3443.9997900000008</v>
      </c>
      <c r="AB804" s="163">
        <f t="shared" si="700"/>
        <v>0</v>
      </c>
      <c r="AC804" s="163">
        <f t="shared" si="700"/>
        <v>0</v>
      </c>
      <c r="AD804" s="163"/>
      <c r="AE804" s="163">
        <f t="shared" ref="AE804:AH804" si="701">AE805+AE806+AE807+AE809+AE810</f>
        <v>27236.75187</v>
      </c>
      <c r="AF804" s="163">
        <f t="shared" si="701"/>
        <v>27236.75187</v>
      </c>
      <c r="AG804" s="163">
        <f t="shared" si="701"/>
        <v>0</v>
      </c>
      <c r="AH804" s="163">
        <f t="shared" si="701"/>
        <v>0</v>
      </c>
      <c r="AI804" s="163"/>
      <c r="AJ804" s="163">
        <f>AJ805+AJ806+AJ807+AJ809+AJ810</f>
        <v>665.62300000000005</v>
      </c>
      <c r="AK804" s="163">
        <f t="shared" ref="AK804:AM804" si="702">AK805+AK806+AK807+AK809+AK810</f>
        <v>665.6228000000001</v>
      </c>
      <c r="AL804" s="163">
        <f t="shared" si="702"/>
        <v>0</v>
      </c>
      <c r="AM804" s="163">
        <f t="shared" si="702"/>
        <v>0</v>
      </c>
      <c r="AN804" s="163"/>
      <c r="AO804" s="163">
        <f t="shared" ref="AO804:AR804" si="703">AO805+AO806+AO807+AO809+AO810</f>
        <v>1318.4946599999998</v>
      </c>
      <c r="AP804" s="163">
        <f t="shared" si="703"/>
        <v>1318.4946599999998</v>
      </c>
      <c r="AQ804" s="163">
        <f t="shared" si="703"/>
        <v>0</v>
      </c>
      <c r="AR804" s="163">
        <f t="shared" si="703"/>
        <v>0</v>
      </c>
      <c r="AS804" s="163"/>
      <c r="AT804" s="163">
        <f t="shared" ref="AT804:AW804" si="704">AT805+AT806+AT807+AT809+AT810</f>
        <v>36517.044639999993</v>
      </c>
      <c r="AU804" s="163">
        <f t="shared" si="704"/>
        <v>36517.044639999993</v>
      </c>
      <c r="AV804" s="163">
        <f t="shared" si="704"/>
        <v>0</v>
      </c>
      <c r="AW804" s="163">
        <f t="shared" si="704"/>
        <v>0</v>
      </c>
      <c r="AX804" s="163"/>
      <c r="AY804" s="163">
        <f t="shared" ref="AY804:AZ804" si="705">AY805+AY806+AY807+AY809+AY810</f>
        <v>17539.41287</v>
      </c>
      <c r="AZ804" s="163">
        <f t="shared" si="705"/>
        <v>0</v>
      </c>
      <c r="BA804" s="163"/>
      <c r="BB804" s="337" t="s">
        <v>405</v>
      </c>
      <c r="BC804" s="174"/>
    </row>
    <row r="805" spans="1:55" ht="32.25" customHeight="1">
      <c r="A805" s="309"/>
      <c r="B805" s="310"/>
      <c r="C805" s="310"/>
      <c r="D805" s="148" t="s">
        <v>37</v>
      </c>
      <c r="E805" s="163">
        <f t="shared" si="691"/>
        <v>0</v>
      </c>
      <c r="F805" s="163">
        <f t="shared" si="692"/>
        <v>0</v>
      </c>
      <c r="G805" s="163"/>
      <c r="H805" s="163">
        <f>H812+H882+H952+H959</f>
        <v>0</v>
      </c>
      <c r="I805" s="163">
        <f t="shared" ref="I805:BA805" si="706">I812+I882+I952+I959</f>
        <v>0</v>
      </c>
      <c r="J805" s="163">
        <f t="shared" si="706"/>
        <v>0</v>
      </c>
      <c r="K805" s="163">
        <f t="shared" si="706"/>
        <v>0</v>
      </c>
      <c r="L805" s="163">
        <f t="shared" si="706"/>
        <v>0</v>
      </c>
      <c r="M805" s="163">
        <f t="shared" si="706"/>
        <v>0</v>
      </c>
      <c r="N805" s="163">
        <f t="shared" si="706"/>
        <v>0</v>
      </c>
      <c r="O805" s="163">
        <f t="shared" si="706"/>
        <v>0</v>
      </c>
      <c r="P805" s="163">
        <f t="shared" si="706"/>
        <v>0</v>
      </c>
      <c r="Q805" s="163">
        <f t="shared" si="706"/>
        <v>0</v>
      </c>
      <c r="R805" s="163">
        <f t="shared" si="706"/>
        <v>0</v>
      </c>
      <c r="S805" s="163">
        <f t="shared" si="706"/>
        <v>0</v>
      </c>
      <c r="T805" s="163">
        <f t="shared" si="706"/>
        <v>0</v>
      </c>
      <c r="U805" s="163">
        <f t="shared" si="706"/>
        <v>0</v>
      </c>
      <c r="V805" s="163">
        <f t="shared" si="706"/>
        <v>0</v>
      </c>
      <c r="W805" s="163">
        <f t="shared" si="706"/>
        <v>0</v>
      </c>
      <c r="X805" s="163">
        <f t="shared" si="706"/>
        <v>0</v>
      </c>
      <c r="Y805" s="163">
        <f t="shared" si="706"/>
        <v>0</v>
      </c>
      <c r="Z805" s="163">
        <f t="shared" si="706"/>
        <v>0</v>
      </c>
      <c r="AA805" s="163">
        <f t="shared" si="706"/>
        <v>0</v>
      </c>
      <c r="AB805" s="163">
        <f t="shared" si="706"/>
        <v>0</v>
      </c>
      <c r="AC805" s="163">
        <f t="shared" si="706"/>
        <v>0</v>
      </c>
      <c r="AD805" s="163">
        <f t="shared" si="706"/>
        <v>0</v>
      </c>
      <c r="AE805" s="163">
        <f t="shared" si="706"/>
        <v>0</v>
      </c>
      <c r="AF805" s="163">
        <f t="shared" si="706"/>
        <v>0</v>
      </c>
      <c r="AG805" s="163">
        <f t="shared" si="706"/>
        <v>0</v>
      </c>
      <c r="AH805" s="163">
        <f t="shared" si="706"/>
        <v>0</v>
      </c>
      <c r="AI805" s="163">
        <f t="shared" si="706"/>
        <v>0</v>
      </c>
      <c r="AJ805" s="163">
        <f t="shared" si="706"/>
        <v>0</v>
      </c>
      <c r="AK805" s="163">
        <f t="shared" si="706"/>
        <v>0</v>
      </c>
      <c r="AL805" s="163">
        <f t="shared" si="706"/>
        <v>0</v>
      </c>
      <c r="AM805" s="163">
        <f t="shared" si="706"/>
        <v>0</v>
      </c>
      <c r="AN805" s="163">
        <f t="shared" si="706"/>
        <v>0</v>
      </c>
      <c r="AO805" s="163">
        <f t="shared" si="706"/>
        <v>0</v>
      </c>
      <c r="AP805" s="163">
        <f t="shared" si="706"/>
        <v>0</v>
      </c>
      <c r="AQ805" s="163">
        <f t="shared" si="706"/>
        <v>0</v>
      </c>
      <c r="AR805" s="163">
        <f t="shared" si="706"/>
        <v>0</v>
      </c>
      <c r="AS805" s="163">
        <f t="shared" si="706"/>
        <v>0</v>
      </c>
      <c r="AT805" s="163">
        <f t="shared" si="706"/>
        <v>0</v>
      </c>
      <c r="AU805" s="163">
        <f t="shared" si="706"/>
        <v>0</v>
      </c>
      <c r="AV805" s="163">
        <f t="shared" si="706"/>
        <v>0</v>
      </c>
      <c r="AW805" s="163">
        <f t="shared" si="706"/>
        <v>0</v>
      </c>
      <c r="AX805" s="163">
        <f t="shared" si="706"/>
        <v>0</v>
      </c>
      <c r="AY805" s="163">
        <f>AY812+AY882+AY952+AY959+AY966</f>
        <v>0</v>
      </c>
      <c r="AZ805" s="163">
        <f>AZ812+AZ882+AZ952+AZ959+AZ966</f>
        <v>0</v>
      </c>
      <c r="BA805" s="163">
        <f t="shared" si="706"/>
        <v>0</v>
      </c>
      <c r="BB805" s="338"/>
      <c r="BC805" s="174"/>
    </row>
    <row r="806" spans="1:55" ht="50.25" customHeight="1">
      <c r="A806" s="309"/>
      <c r="B806" s="310"/>
      <c r="C806" s="310"/>
      <c r="D806" s="172" t="s">
        <v>2</v>
      </c>
      <c r="E806" s="163">
        <f t="shared" si="691"/>
        <v>0</v>
      </c>
      <c r="F806" s="163">
        <f t="shared" si="692"/>
        <v>0</v>
      </c>
      <c r="G806" s="163"/>
      <c r="H806" s="163">
        <f t="shared" ref="H806:BA806" si="707">H813+H883+H953+H960</f>
        <v>0</v>
      </c>
      <c r="I806" s="163">
        <f t="shared" si="707"/>
        <v>0</v>
      </c>
      <c r="J806" s="163">
        <f t="shared" si="707"/>
        <v>0</v>
      </c>
      <c r="K806" s="163">
        <f t="shared" si="707"/>
        <v>0</v>
      </c>
      <c r="L806" s="163">
        <f t="shared" si="707"/>
        <v>0</v>
      </c>
      <c r="M806" s="163">
        <f t="shared" si="707"/>
        <v>0</v>
      </c>
      <c r="N806" s="163">
        <f t="shared" si="707"/>
        <v>0</v>
      </c>
      <c r="O806" s="163">
        <f t="shared" si="707"/>
        <v>0</v>
      </c>
      <c r="P806" s="163">
        <f t="shared" si="707"/>
        <v>0</v>
      </c>
      <c r="Q806" s="163">
        <f t="shared" si="707"/>
        <v>0</v>
      </c>
      <c r="R806" s="163">
        <f t="shared" si="707"/>
        <v>0</v>
      </c>
      <c r="S806" s="163">
        <f t="shared" si="707"/>
        <v>0</v>
      </c>
      <c r="T806" s="163">
        <f t="shared" si="707"/>
        <v>0</v>
      </c>
      <c r="U806" s="163">
        <f t="shared" si="707"/>
        <v>0</v>
      </c>
      <c r="V806" s="163">
        <f t="shared" si="707"/>
        <v>0</v>
      </c>
      <c r="W806" s="163">
        <f t="shared" si="707"/>
        <v>0</v>
      </c>
      <c r="X806" s="163">
        <f t="shared" si="707"/>
        <v>0</v>
      </c>
      <c r="Y806" s="163">
        <f t="shared" si="707"/>
        <v>0</v>
      </c>
      <c r="Z806" s="163">
        <f t="shared" si="707"/>
        <v>0</v>
      </c>
      <c r="AA806" s="163">
        <f t="shared" si="707"/>
        <v>0</v>
      </c>
      <c r="AB806" s="163">
        <f t="shared" si="707"/>
        <v>0</v>
      </c>
      <c r="AC806" s="163">
        <f t="shared" si="707"/>
        <v>0</v>
      </c>
      <c r="AD806" s="163">
        <f t="shared" si="707"/>
        <v>0</v>
      </c>
      <c r="AE806" s="163">
        <f t="shared" si="707"/>
        <v>0</v>
      </c>
      <c r="AF806" s="163">
        <f t="shared" si="707"/>
        <v>0</v>
      </c>
      <c r="AG806" s="163">
        <f t="shared" si="707"/>
        <v>0</v>
      </c>
      <c r="AH806" s="163">
        <f t="shared" si="707"/>
        <v>0</v>
      </c>
      <c r="AI806" s="163">
        <f t="shared" si="707"/>
        <v>0</v>
      </c>
      <c r="AJ806" s="163">
        <f t="shared" si="707"/>
        <v>0</v>
      </c>
      <c r="AK806" s="163">
        <f t="shared" si="707"/>
        <v>0</v>
      </c>
      <c r="AL806" s="163">
        <f t="shared" si="707"/>
        <v>0</v>
      </c>
      <c r="AM806" s="163">
        <f t="shared" si="707"/>
        <v>0</v>
      </c>
      <c r="AN806" s="163">
        <f t="shared" si="707"/>
        <v>0</v>
      </c>
      <c r="AO806" s="163">
        <f t="shared" si="707"/>
        <v>0</v>
      </c>
      <c r="AP806" s="163">
        <f t="shared" si="707"/>
        <v>0</v>
      </c>
      <c r="AQ806" s="163">
        <f t="shared" si="707"/>
        <v>0</v>
      </c>
      <c r="AR806" s="163">
        <f t="shared" si="707"/>
        <v>0</v>
      </c>
      <c r="AS806" s="163">
        <f t="shared" si="707"/>
        <v>0</v>
      </c>
      <c r="AT806" s="163">
        <f t="shared" si="707"/>
        <v>0</v>
      </c>
      <c r="AU806" s="163">
        <f t="shared" si="707"/>
        <v>0</v>
      </c>
      <c r="AV806" s="163">
        <f t="shared" si="707"/>
        <v>0</v>
      </c>
      <c r="AW806" s="163">
        <f t="shared" si="707"/>
        <v>0</v>
      </c>
      <c r="AX806" s="163">
        <f t="shared" si="707"/>
        <v>0</v>
      </c>
      <c r="AY806" s="163">
        <f t="shared" ref="AY806:AZ806" si="708">AY813+AY883+AY953+AY960+AY967</f>
        <v>0</v>
      </c>
      <c r="AZ806" s="163">
        <f t="shared" si="708"/>
        <v>0</v>
      </c>
      <c r="BA806" s="163">
        <f t="shared" si="707"/>
        <v>0</v>
      </c>
      <c r="BB806" s="338"/>
      <c r="BC806" s="162"/>
    </row>
    <row r="807" spans="1:55" ht="22.5" customHeight="1">
      <c r="A807" s="309"/>
      <c r="B807" s="310"/>
      <c r="C807" s="310"/>
      <c r="D807" s="217" t="s">
        <v>268</v>
      </c>
      <c r="E807" s="163">
        <f>H807+K807+N807+Q807+T807+W807+Z807+AE807+AJ807+AO807+AT807+AY807</f>
        <v>183887.9252</v>
      </c>
      <c r="F807" s="163">
        <f t="shared" si="692"/>
        <v>166348.50738999998</v>
      </c>
      <c r="G807" s="163">
        <f t="shared" ref="G807" si="709">F807*100/E807</f>
        <v>90.461898033313602</v>
      </c>
      <c r="H807" s="163">
        <f t="shared" ref="H807:BA807" si="710">H814+H884+H954+H961</f>
        <v>20776</v>
      </c>
      <c r="I807" s="163">
        <f t="shared" si="710"/>
        <v>20776</v>
      </c>
      <c r="J807" s="163">
        <f t="shared" si="710"/>
        <v>0</v>
      </c>
      <c r="K807" s="163">
        <f t="shared" si="710"/>
        <v>54832.979999999996</v>
      </c>
      <c r="L807" s="163">
        <f t="shared" si="710"/>
        <v>54832.979999999996</v>
      </c>
      <c r="M807" s="163">
        <f t="shared" si="710"/>
        <v>0</v>
      </c>
      <c r="N807" s="163">
        <f t="shared" si="710"/>
        <v>9377.7431399999987</v>
      </c>
      <c r="O807" s="163">
        <f t="shared" si="710"/>
        <v>9377.7431399999987</v>
      </c>
      <c r="P807" s="163">
        <f t="shared" si="710"/>
        <v>0</v>
      </c>
      <c r="Q807" s="163">
        <f t="shared" si="710"/>
        <v>4296.6839399999999</v>
      </c>
      <c r="R807" s="163">
        <f t="shared" si="710"/>
        <v>4296.6839399999999</v>
      </c>
      <c r="S807" s="163">
        <f t="shared" si="710"/>
        <v>0</v>
      </c>
      <c r="T807" s="163">
        <f t="shared" si="710"/>
        <v>4296.6839399999999</v>
      </c>
      <c r="U807" s="163">
        <f t="shared" si="710"/>
        <v>4296.6839399999999</v>
      </c>
      <c r="V807" s="163">
        <f t="shared" si="710"/>
        <v>0</v>
      </c>
      <c r="W807" s="163">
        <f t="shared" si="710"/>
        <v>3586.5073499999999</v>
      </c>
      <c r="X807" s="163">
        <f t="shared" si="710"/>
        <v>3586.50261</v>
      </c>
      <c r="Y807" s="163">
        <f t="shared" si="710"/>
        <v>0</v>
      </c>
      <c r="Z807" s="163">
        <f t="shared" si="710"/>
        <v>3443.9997900000008</v>
      </c>
      <c r="AA807" s="163">
        <f t="shared" si="710"/>
        <v>3443.9997900000008</v>
      </c>
      <c r="AB807" s="163">
        <f t="shared" si="710"/>
        <v>0</v>
      </c>
      <c r="AC807" s="163">
        <f t="shared" si="710"/>
        <v>0</v>
      </c>
      <c r="AD807" s="163">
        <f t="shared" si="710"/>
        <v>0</v>
      </c>
      <c r="AE807" s="163">
        <f t="shared" si="710"/>
        <v>27236.75187</v>
      </c>
      <c r="AF807" s="163">
        <f t="shared" si="710"/>
        <v>27236.75187</v>
      </c>
      <c r="AG807" s="163">
        <f t="shared" si="710"/>
        <v>0</v>
      </c>
      <c r="AH807" s="163">
        <f t="shared" si="710"/>
        <v>0</v>
      </c>
      <c r="AI807" s="163">
        <f t="shared" si="710"/>
        <v>0</v>
      </c>
      <c r="AJ807" s="163">
        <f t="shared" si="710"/>
        <v>665.62300000000005</v>
      </c>
      <c r="AK807" s="163">
        <f t="shared" si="710"/>
        <v>665.6228000000001</v>
      </c>
      <c r="AL807" s="163">
        <f t="shared" si="710"/>
        <v>0</v>
      </c>
      <c r="AM807" s="163">
        <f t="shared" si="710"/>
        <v>0</v>
      </c>
      <c r="AN807" s="163">
        <f t="shared" si="710"/>
        <v>0</v>
      </c>
      <c r="AO807" s="163">
        <f t="shared" si="710"/>
        <v>1318.4946599999998</v>
      </c>
      <c r="AP807" s="163">
        <f t="shared" si="710"/>
        <v>1318.4946599999998</v>
      </c>
      <c r="AQ807" s="163">
        <f t="shared" si="710"/>
        <v>0</v>
      </c>
      <c r="AR807" s="163">
        <f t="shared" si="710"/>
        <v>0</v>
      </c>
      <c r="AS807" s="163">
        <f t="shared" si="710"/>
        <v>0</v>
      </c>
      <c r="AT807" s="163">
        <f t="shared" si="710"/>
        <v>36517.044639999993</v>
      </c>
      <c r="AU807" s="163">
        <f t="shared" si="710"/>
        <v>36517.044639999993</v>
      </c>
      <c r="AV807" s="163">
        <f t="shared" si="710"/>
        <v>0</v>
      </c>
      <c r="AW807" s="163">
        <f t="shared" si="710"/>
        <v>0</v>
      </c>
      <c r="AX807" s="163">
        <f t="shared" si="710"/>
        <v>0</v>
      </c>
      <c r="AY807" s="163">
        <f t="shared" ref="AY807:AZ807" si="711">AY814+AY884+AY954+AY961+AY968</f>
        <v>17539.41287</v>
      </c>
      <c r="AZ807" s="163">
        <f t="shared" si="711"/>
        <v>0</v>
      </c>
      <c r="BA807" s="163">
        <f t="shared" si="710"/>
        <v>0</v>
      </c>
      <c r="BB807" s="338"/>
      <c r="BC807" s="162"/>
    </row>
    <row r="808" spans="1:55" ht="82.5" customHeight="1">
      <c r="A808" s="309"/>
      <c r="B808" s="310"/>
      <c r="C808" s="310"/>
      <c r="D808" s="217" t="s">
        <v>274</v>
      </c>
      <c r="E808" s="163">
        <f t="shared" ref="E808:E810" si="712">H808+K808+N808+Q808+T808+W808+Z808+AE808+AJ808+AO808+AT808+AY808</f>
        <v>0</v>
      </c>
      <c r="F808" s="163">
        <f t="shared" si="692"/>
        <v>0</v>
      </c>
      <c r="G808" s="163"/>
      <c r="H808" s="163">
        <f t="shared" ref="H808:BA808" si="713">H815+H885</f>
        <v>0</v>
      </c>
      <c r="I808" s="163">
        <f t="shared" si="713"/>
        <v>0</v>
      </c>
      <c r="J808" s="163">
        <f t="shared" si="713"/>
        <v>0</v>
      </c>
      <c r="K808" s="163">
        <f t="shared" si="713"/>
        <v>0</v>
      </c>
      <c r="L808" s="163">
        <f t="shared" si="713"/>
        <v>0</v>
      </c>
      <c r="M808" s="163">
        <f t="shared" si="713"/>
        <v>0</v>
      </c>
      <c r="N808" s="163">
        <f t="shared" si="713"/>
        <v>0</v>
      </c>
      <c r="O808" s="163">
        <f t="shared" si="713"/>
        <v>0</v>
      </c>
      <c r="P808" s="163">
        <f t="shared" si="713"/>
        <v>0</v>
      </c>
      <c r="Q808" s="163">
        <f t="shared" si="713"/>
        <v>0</v>
      </c>
      <c r="R808" s="163">
        <f t="shared" si="713"/>
        <v>0</v>
      </c>
      <c r="S808" s="163">
        <f t="shared" si="713"/>
        <v>0</v>
      </c>
      <c r="T808" s="163">
        <f t="shared" si="713"/>
        <v>0</v>
      </c>
      <c r="U808" s="163">
        <f t="shared" si="713"/>
        <v>0</v>
      </c>
      <c r="V808" s="163">
        <f t="shared" si="713"/>
        <v>0</v>
      </c>
      <c r="W808" s="163">
        <f t="shared" si="713"/>
        <v>0</v>
      </c>
      <c r="X808" s="163">
        <f t="shared" si="713"/>
        <v>0</v>
      </c>
      <c r="Y808" s="163">
        <f t="shared" si="713"/>
        <v>0</v>
      </c>
      <c r="Z808" s="163">
        <f t="shared" si="713"/>
        <v>0</v>
      </c>
      <c r="AA808" s="163">
        <f t="shared" si="713"/>
        <v>0</v>
      </c>
      <c r="AB808" s="163">
        <f t="shared" si="713"/>
        <v>0</v>
      </c>
      <c r="AC808" s="163">
        <f t="shared" si="713"/>
        <v>0</v>
      </c>
      <c r="AD808" s="163">
        <f t="shared" si="713"/>
        <v>0</v>
      </c>
      <c r="AE808" s="163">
        <f t="shared" si="713"/>
        <v>0</v>
      </c>
      <c r="AF808" s="163">
        <f t="shared" si="713"/>
        <v>0</v>
      </c>
      <c r="AG808" s="163">
        <f t="shared" si="713"/>
        <v>0</v>
      </c>
      <c r="AH808" s="163">
        <f t="shared" si="713"/>
        <v>0</v>
      </c>
      <c r="AI808" s="163">
        <f t="shared" si="713"/>
        <v>0</v>
      </c>
      <c r="AJ808" s="163">
        <f t="shared" si="713"/>
        <v>0</v>
      </c>
      <c r="AK808" s="163">
        <f t="shared" si="713"/>
        <v>0</v>
      </c>
      <c r="AL808" s="163">
        <f t="shared" si="713"/>
        <v>0</v>
      </c>
      <c r="AM808" s="163">
        <f t="shared" si="713"/>
        <v>0</v>
      </c>
      <c r="AN808" s="163">
        <f t="shared" si="713"/>
        <v>0</v>
      </c>
      <c r="AO808" s="163">
        <f t="shared" si="713"/>
        <v>0</v>
      </c>
      <c r="AP808" s="163">
        <f t="shared" si="713"/>
        <v>0</v>
      </c>
      <c r="AQ808" s="163">
        <f t="shared" si="713"/>
        <v>0</v>
      </c>
      <c r="AR808" s="163">
        <f t="shared" si="713"/>
        <v>0</v>
      </c>
      <c r="AS808" s="163">
        <f t="shared" si="713"/>
        <v>0</v>
      </c>
      <c r="AT808" s="163">
        <f t="shared" si="713"/>
        <v>0</v>
      </c>
      <c r="AU808" s="163">
        <f t="shared" si="713"/>
        <v>0</v>
      </c>
      <c r="AV808" s="163">
        <f t="shared" si="713"/>
        <v>0</v>
      </c>
      <c r="AW808" s="163">
        <f t="shared" si="713"/>
        <v>0</v>
      </c>
      <c r="AX808" s="163">
        <f t="shared" si="713"/>
        <v>0</v>
      </c>
      <c r="AY808" s="163">
        <f t="shared" si="713"/>
        <v>0</v>
      </c>
      <c r="AZ808" s="163">
        <f t="shared" si="713"/>
        <v>0</v>
      </c>
      <c r="BA808" s="163">
        <f t="shared" si="713"/>
        <v>0</v>
      </c>
      <c r="BB808" s="338"/>
      <c r="BC808" s="162"/>
    </row>
    <row r="809" spans="1:55" ht="22.5" customHeight="1">
      <c r="A809" s="309"/>
      <c r="B809" s="310"/>
      <c r="C809" s="310"/>
      <c r="D809" s="217" t="s">
        <v>269</v>
      </c>
      <c r="E809" s="163">
        <f t="shared" si="712"/>
        <v>0</v>
      </c>
      <c r="F809" s="163">
        <f t="shared" si="692"/>
        <v>0</v>
      </c>
      <c r="G809" s="163"/>
      <c r="H809" s="163">
        <f t="shared" ref="H809:BA809" si="714">H816+H886</f>
        <v>0</v>
      </c>
      <c r="I809" s="163">
        <f t="shared" si="714"/>
        <v>0</v>
      </c>
      <c r="J809" s="163">
        <f t="shared" si="714"/>
        <v>0</v>
      </c>
      <c r="K809" s="163">
        <f t="shared" si="714"/>
        <v>0</v>
      </c>
      <c r="L809" s="163">
        <f t="shared" si="714"/>
        <v>0</v>
      </c>
      <c r="M809" s="163">
        <f t="shared" si="714"/>
        <v>0</v>
      </c>
      <c r="N809" s="163">
        <f t="shared" si="714"/>
        <v>0</v>
      </c>
      <c r="O809" s="163">
        <f t="shared" si="714"/>
        <v>0</v>
      </c>
      <c r="P809" s="163">
        <f t="shared" si="714"/>
        <v>0</v>
      </c>
      <c r="Q809" s="163">
        <f t="shared" si="714"/>
        <v>0</v>
      </c>
      <c r="R809" s="163">
        <f t="shared" si="714"/>
        <v>0</v>
      </c>
      <c r="S809" s="163">
        <f t="shared" si="714"/>
        <v>0</v>
      </c>
      <c r="T809" s="163">
        <f t="shared" si="714"/>
        <v>0</v>
      </c>
      <c r="U809" s="163">
        <f t="shared" si="714"/>
        <v>0</v>
      </c>
      <c r="V809" s="163">
        <f t="shared" si="714"/>
        <v>0</v>
      </c>
      <c r="W809" s="163">
        <f t="shared" si="714"/>
        <v>0</v>
      </c>
      <c r="X809" s="163">
        <f t="shared" si="714"/>
        <v>0</v>
      </c>
      <c r="Y809" s="163">
        <f t="shared" si="714"/>
        <v>0</v>
      </c>
      <c r="Z809" s="163">
        <f t="shared" si="714"/>
        <v>0</v>
      </c>
      <c r="AA809" s="163">
        <f t="shared" si="714"/>
        <v>0</v>
      </c>
      <c r="AB809" s="163">
        <f t="shared" si="714"/>
        <v>0</v>
      </c>
      <c r="AC809" s="163">
        <f t="shared" si="714"/>
        <v>0</v>
      </c>
      <c r="AD809" s="163">
        <f t="shared" si="714"/>
        <v>0</v>
      </c>
      <c r="AE809" s="163">
        <f t="shared" si="714"/>
        <v>0</v>
      </c>
      <c r="AF809" s="163">
        <f t="shared" si="714"/>
        <v>0</v>
      </c>
      <c r="AG809" s="163">
        <f t="shared" si="714"/>
        <v>0</v>
      </c>
      <c r="AH809" s="163">
        <f t="shared" si="714"/>
        <v>0</v>
      </c>
      <c r="AI809" s="163">
        <f t="shared" si="714"/>
        <v>0</v>
      </c>
      <c r="AJ809" s="163">
        <f t="shared" si="714"/>
        <v>0</v>
      </c>
      <c r="AK809" s="163">
        <f t="shared" si="714"/>
        <v>0</v>
      </c>
      <c r="AL809" s="163">
        <f t="shared" si="714"/>
        <v>0</v>
      </c>
      <c r="AM809" s="163">
        <f t="shared" si="714"/>
        <v>0</v>
      </c>
      <c r="AN809" s="163">
        <f t="shared" si="714"/>
        <v>0</v>
      </c>
      <c r="AO809" s="163">
        <f t="shared" si="714"/>
        <v>0</v>
      </c>
      <c r="AP809" s="163">
        <f t="shared" si="714"/>
        <v>0</v>
      </c>
      <c r="AQ809" s="163">
        <f t="shared" si="714"/>
        <v>0</v>
      </c>
      <c r="AR809" s="163">
        <f t="shared" si="714"/>
        <v>0</v>
      </c>
      <c r="AS809" s="163">
        <f t="shared" si="714"/>
        <v>0</v>
      </c>
      <c r="AT809" s="163">
        <f t="shared" si="714"/>
        <v>0</v>
      </c>
      <c r="AU809" s="163">
        <f t="shared" si="714"/>
        <v>0</v>
      </c>
      <c r="AV809" s="163">
        <f t="shared" si="714"/>
        <v>0</v>
      </c>
      <c r="AW809" s="163">
        <f t="shared" si="714"/>
        <v>0</v>
      </c>
      <c r="AX809" s="163">
        <f t="shared" si="714"/>
        <v>0</v>
      </c>
      <c r="AY809" s="163">
        <f t="shared" si="714"/>
        <v>0</v>
      </c>
      <c r="AZ809" s="163">
        <f t="shared" si="714"/>
        <v>0</v>
      </c>
      <c r="BA809" s="163">
        <f t="shared" si="714"/>
        <v>0</v>
      </c>
      <c r="BB809" s="338"/>
      <c r="BC809" s="162"/>
    </row>
    <row r="810" spans="1:55" ht="31.2">
      <c r="A810" s="309"/>
      <c r="B810" s="310"/>
      <c r="C810" s="310"/>
      <c r="D810" s="220" t="s">
        <v>43</v>
      </c>
      <c r="E810" s="163">
        <f t="shared" si="712"/>
        <v>0</v>
      </c>
      <c r="F810" s="163">
        <f t="shared" si="692"/>
        <v>0</v>
      </c>
      <c r="G810" s="163"/>
      <c r="H810" s="163">
        <f t="shared" ref="H810:BA810" si="715">H817+H887</f>
        <v>0</v>
      </c>
      <c r="I810" s="163">
        <f t="shared" si="715"/>
        <v>0</v>
      </c>
      <c r="J810" s="163">
        <f t="shared" si="715"/>
        <v>0</v>
      </c>
      <c r="K810" s="163">
        <f t="shared" si="715"/>
        <v>0</v>
      </c>
      <c r="L810" s="163">
        <f t="shared" si="715"/>
        <v>0</v>
      </c>
      <c r="M810" s="163">
        <f t="shared" si="715"/>
        <v>0</v>
      </c>
      <c r="N810" s="163">
        <f t="shared" si="715"/>
        <v>0</v>
      </c>
      <c r="O810" s="163">
        <f t="shared" si="715"/>
        <v>0</v>
      </c>
      <c r="P810" s="163">
        <f t="shared" si="715"/>
        <v>0</v>
      </c>
      <c r="Q810" s="163">
        <f t="shared" si="715"/>
        <v>0</v>
      </c>
      <c r="R810" s="163">
        <f t="shared" si="715"/>
        <v>0</v>
      </c>
      <c r="S810" s="163">
        <f t="shared" si="715"/>
        <v>0</v>
      </c>
      <c r="T810" s="163">
        <f t="shared" si="715"/>
        <v>0</v>
      </c>
      <c r="U810" s="163">
        <f t="shared" si="715"/>
        <v>0</v>
      </c>
      <c r="V810" s="163">
        <f t="shared" si="715"/>
        <v>0</v>
      </c>
      <c r="W810" s="163">
        <f t="shared" si="715"/>
        <v>0</v>
      </c>
      <c r="X810" s="163">
        <f t="shared" si="715"/>
        <v>0</v>
      </c>
      <c r="Y810" s="163">
        <f t="shared" si="715"/>
        <v>0</v>
      </c>
      <c r="Z810" s="163">
        <f t="shared" si="715"/>
        <v>0</v>
      </c>
      <c r="AA810" s="163">
        <f t="shared" si="715"/>
        <v>0</v>
      </c>
      <c r="AB810" s="163">
        <f t="shared" si="715"/>
        <v>0</v>
      </c>
      <c r="AC810" s="163">
        <f t="shared" si="715"/>
        <v>0</v>
      </c>
      <c r="AD810" s="163">
        <f t="shared" si="715"/>
        <v>0</v>
      </c>
      <c r="AE810" s="163">
        <f t="shared" si="715"/>
        <v>0</v>
      </c>
      <c r="AF810" s="163">
        <f t="shared" si="715"/>
        <v>0</v>
      </c>
      <c r="AG810" s="163">
        <f t="shared" si="715"/>
        <v>0</v>
      </c>
      <c r="AH810" s="163">
        <f t="shared" si="715"/>
        <v>0</v>
      </c>
      <c r="AI810" s="163">
        <f t="shared" si="715"/>
        <v>0</v>
      </c>
      <c r="AJ810" s="163">
        <f t="shared" si="715"/>
        <v>0</v>
      </c>
      <c r="AK810" s="163">
        <f t="shared" si="715"/>
        <v>0</v>
      </c>
      <c r="AL810" s="163">
        <f t="shared" si="715"/>
        <v>0</v>
      </c>
      <c r="AM810" s="163">
        <f t="shared" si="715"/>
        <v>0</v>
      </c>
      <c r="AN810" s="163">
        <f t="shared" si="715"/>
        <v>0</v>
      </c>
      <c r="AO810" s="163">
        <f t="shared" si="715"/>
        <v>0</v>
      </c>
      <c r="AP810" s="163">
        <f t="shared" si="715"/>
        <v>0</v>
      </c>
      <c r="AQ810" s="163">
        <f t="shared" si="715"/>
        <v>0</v>
      </c>
      <c r="AR810" s="163">
        <f t="shared" si="715"/>
        <v>0</v>
      </c>
      <c r="AS810" s="163">
        <f t="shared" si="715"/>
        <v>0</v>
      </c>
      <c r="AT810" s="163">
        <f t="shared" si="715"/>
        <v>0</v>
      </c>
      <c r="AU810" s="163">
        <f t="shared" si="715"/>
        <v>0</v>
      </c>
      <c r="AV810" s="163">
        <f t="shared" si="715"/>
        <v>0</v>
      </c>
      <c r="AW810" s="163">
        <f t="shared" si="715"/>
        <v>0</v>
      </c>
      <c r="AX810" s="163">
        <f t="shared" si="715"/>
        <v>0</v>
      </c>
      <c r="AY810" s="163">
        <f t="shared" si="715"/>
        <v>0</v>
      </c>
      <c r="AZ810" s="163">
        <f t="shared" si="715"/>
        <v>0</v>
      </c>
      <c r="BA810" s="163">
        <f t="shared" si="715"/>
        <v>0</v>
      </c>
      <c r="BB810" s="339"/>
      <c r="BC810" s="162"/>
    </row>
    <row r="811" spans="1:55" ht="22.5" customHeight="1">
      <c r="A811" s="309" t="s">
        <v>407</v>
      </c>
      <c r="B811" s="310" t="s">
        <v>692</v>
      </c>
      <c r="C811" s="310" t="s">
        <v>298</v>
      </c>
      <c r="D811" s="150" t="s">
        <v>41</v>
      </c>
      <c r="E811" s="163">
        <f t="shared" ref="E811:E813" si="716">H811+K811+N811+Q811+T811+W811+Z811+AE811+AJ811+AO811+AT811+AY811</f>
        <v>37258.070200000002</v>
      </c>
      <c r="F811" s="163">
        <f t="shared" ref="F811:F817" si="717">I811+L811+O811+R811+U811+X811+AA811+AF811+AK811+AP811+AU811+AZ811</f>
        <v>30915.45739</v>
      </c>
      <c r="G811" s="163">
        <f t="shared" ref="G811" si="718">F811*100/E811</f>
        <v>82.976539643752133</v>
      </c>
      <c r="H811" s="163">
        <f>H812+H813+H814+H816+H817</f>
        <v>0</v>
      </c>
      <c r="I811" s="163">
        <f t="shared" ref="I811:AZ811" si="719">I812+I813+I814+I816+I817</f>
        <v>0</v>
      </c>
      <c r="J811" s="163"/>
      <c r="K811" s="163">
        <f t="shared" si="719"/>
        <v>0</v>
      </c>
      <c r="L811" s="163">
        <f t="shared" si="719"/>
        <v>0</v>
      </c>
      <c r="M811" s="163"/>
      <c r="N811" s="163">
        <f t="shared" si="719"/>
        <v>9377.7431399999987</v>
      </c>
      <c r="O811" s="163">
        <f t="shared" si="719"/>
        <v>9377.7431399999987</v>
      </c>
      <c r="P811" s="163"/>
      <c r="Q811" s="163">
        <f t="shared" si="719"/>
        <v>4296.6839399999999</v>
      </c>
      <c r="R811" s="163">
        <f t="shared" si="719"/>
        <v>4296.6839399999999</v>
      </c>
      <c r="S811" s="163"/>
      <c r="T811" s="163">
        <f t="shared" si="719"/>
        <v>4296.6839399999999</v>
      </c>
      <c r="U811" s="163">
        <f t="shared" si="719"/>
        <v>4296.6839399999999</v>
      </c>
      <c r="V811" s="163"/>
      <c r="W811" s="163">
        <f t="shared" si="719"/>
        <v>3586.5073499999999</v>
      </c>
      <c r="X811" s="163">
        <f t="shared" si="719"/>
        <v>3586.50261</v>
      </c>
      <c r="Y811" s="163"/>
      <c r="Z811" s="163">
        <f t="shared" si="719"/>
        <v>3443.9997900000008</v>
      </c>
      <c r="AA811" s="163">
        <f t="shared" si="719"/>
        <v>3443.9997900000008</v>
      </c>
      <c r="AB811" s="163">
        <f t="shared" si="719"/>
        <v>0</v>
      </c>
      <c r="AC811" s="163">
        <f t="shared" si="719"/>
        <v>0</v>
      </c>
      <c r="AD811" s="163"/>
      <c r="AE811" s="163">
        <f t="shared" si="719"/>
        <v>1474.7318700000001</v>
      </c>
      <c r="AF811" s="163">
        <f t="shared" si="719"/>
        <v>1474.7318700000001</v>
      </c>
      <c r="AG811" s="163">
        <f t="shared" si="719"/>
        <v>0</v>
      </c>
      <c r="AH811" s="163">
        <f t="shared" si="719"/>
        <v>0</v>
      </c>
      <c r="AI811" s="163"/>
      <c r="AJ811" s="163">
        <f t="shared" si="719"/>
        <v>665.62300000000005</v>
      </c>
      <c r="AK811" s="163">
        <f t="shared" si="719"/>
        <v>665.6228000000001</v>
      </c>
      <c r="AL811" s="163">
        <f t="shared" si="719"/>
        <v>0</v>
      </c>
      <c r="AM811" s="163">
        <f t="shared" si="719"/>
        <v>0</v>
      </c>
      <c r="AN811" s="163"/>
      <c r="AO811" s="163">
        <f t="shared" si="719"/>
        <v>1318.4946599999998</v>
      </c>
      <c r="AP811" s="163">
        <f t="shared" si="719"/>
        <v>1318.4946599999998</v>
      </c>
      <c r="AQ811" s="163">
        <f t="shared" si="719"/>
        <v>0</v>
      </c>
      <c r="AR811" s="163">
        <f t="shared" si="719"/>
        <v>0</v>
      </c>
      <c r="AS811" s="163"/>
      <c r="AT811" s="163">
        <f t="shared" si="719"/>
        <v>2454.9946399999999</v>
      </c>
      <c r="AU811" s="163">
        <f t="shared" si="719"/>
        <v>2454.9946399999999</v>
      </c>
      <c r="AV811" s="163">
        <f t="shared" si="719"/>
        <v>0</v>
      </c>
      <c r="AW811" s="163">
        <f t="shared" si="719"/>
        <v>0</v>
      </c>
      <c r="AX811" s="163"/>
      <c r="AY811" s="163">
        <f t="shared" si="719"/>
        <v>6342.6078700000007</v>
      </c>
      <c r="AZ811" s="163">
        <f t="shared" si="719"/>
        <v>0</v>
      </c>
      <c r="BA811" s="163"/>
      <c r="BB811" s="160"/>
      <c r="BC811" s="174"/>
    </row>
    <row r="812" spans="1:55" ht="32.25" customHeight="1">
      <c r="A812" s="309"/>
      <c r="B812" s="310"/>
      <c r="C812" s="310"/>
      <c r="D812" s="148" t="s">
        <v>37</v>
      </c>
      <c r="E812" s="163">
        <f t="shared" si="716"/>
        <v>0</v>
      </c>
      <c r="F812" s="163">
        <f t="shared" si="717"/>
        <v>0</v>
      </c>
      <c r="G812" s="163"/>
      <c r="H812" s="163">
        <f>H819+H826+H833+H840+H847+H854+H861+H868+H875</f>
        <v>0</v>
      </c>
      <c r="I812" s="163">
        <f t="shared" ref="I812:BA812" si="720">I819+I826+I833+I840+I847+I854+I861+I868+I875</f>
        <v>0</v>
      </c>
      <c r="J812" s="163">
        <f t="shared" si="720"/>
        <v>0</v>
      </c>
      <c r="K812" s="163">
        <f t="shared" si="720"/>
        <v>0</v>
      </c>
      <c r="L812" s="163">
        <f t="shared" si="720"/>
        <v>0</v>
      </c>
      <c r="M812" s="163">
        <f t="shared" si="720"/>
        <v>0</v>
      </c>
      <c r="N812" s="163">
        <f t="shared" si="720"/>
        <v>0</v>
      </c>
      <c r="O812" s="163">
        <f t="shared" si="720"/>
        <v>0</v>
      </c>
      <c r="P812" s="163">
        <f t="shared" si="720"/>
        <v>0</v>
      </c>
      <c r="Q812" s="163">
        <f t="shared" si="720"/>
        <v>0</v>
      </c>
      <c r="R812" s="163">
        <f t="shared" si="720"/>
        <v>0</v>
      </c>
      <c r="S812" s="163">
        <f t="shared" si="720"/>
        <v>0</v>
      </c>
      <c r="T812" s="163">
        <f t="shared" si="720"/>
        <v>0</v>
      </c>
      <c r="U812" s="163">
        <f t="shared" si="720"/>
        <v>0</v>
      </c>
      <c r="V812" s="163">
        <f t="shared" si="720"/>
        <v>0</v>
      </c>
      <c r="W812" s="163">
        <f t="shared" si="720"/>
        <v>0</v>
      </c>
      <c r="X812" s="163">
        <f t="shared" si="720"/>
        <v>0</v>
      </c>
      <c r="Y812" s="163">
        <f t="shared" si="720"/>
        <v>0</v>
      </c>
      <c r="Z812" s="163">
        <f t="shared" si="720"/>
        <v>0</v>
      </c>
      <c r="AA812" s="163">
        <f t="shared" si="720"/>
        <v>0</v>
      </c>
      <c r="AB812" s="163">
        <f t="shared" si="720"/>
        <v>0</v>
      </c>
      <c r="AC812" s="163">
        <f t="shared" si="720"/>
        <v>0</v>
      </c>
      <c r="AD812" s="163">
        <f t="shared" si="720"/>
        <v>0</v>
      </c>
      <c r="AE812" s="163">
        <f t="shared" si="720"/>
        <v>0</v>
      </c>
      <c r="AF812" s="163">
        <f t="shared" si="720"/>
        <v>0</v>
      </c>
      <c r="AG812" s="163">
        <f t="shared" si="720"/>
        <v>0</v>
      </c>
      <c r="AH812" s="163">
        <f t="shared" si="720"/>
        <v>0</v>
      </c>
      <c r="AI812" s="163">
        <f t="shared" si="720"/>
        <v>0</v>
      </c>
      <c r="AJ812" s="163">
        <f t="shared" si="720"/>
        <v>0</v>
      </c>
      <c r="AK812" s="163">
        <f t="shared" si="720"/>
        <v>0</v>
      </c>
      <c r="AL812" s="163">
        <f t="shared" si="720"/>
        <v>0</v>
      </c>
      <c r="AM812" s="163">
        <f t="shared" si="720"/>
        <v>0</v>
      </c>
      <c r="AN812" s="163">
        <f t="shared" si="720"/>
        <v>0</v>
      </c>
      <c r="AO812" s="163">
        <f t="shared" si="720"/>
        <v>0</v>
      </c>
      <c r="AP812" s="163">
        <f t="shared" si="720"/>
        <v>0</v>
      </c>
      <c r="AQ812" s="163">
        <f t="shared" si="720"/>
        <v>0</v>
      </c>
      <c r="AR812" s="163">
        <f t="shared" si="720"/>
        <v>0</v>
      </c>
      <c r="AS812" s="163">
        <f t="shared" si="720"/>
        <v>0</v>
      </c>
      <c r="AT812" s="163">
        <f t="shared" si="720"/>
        <v>0</v>
      </c>
      <c r="AU812" s="163">
        <f t="shared" si="720"/>
        <v>0</v>
      </c>
      <c r="AV812" s="163">
        <f t="shared" si="720"/>
        <v>0</v>
      </c>
      <c r="AW812" s="163">
        <f t="shared" si="720"/>
        <v>0</v>
      </c>
      <c r="AX812" s="163">
        <f t="shared" si="720"/>
        <v>0</v>
      </c>
      <c r="AY812" s="163">
        <f t="shared" si="720"/>
        <v>0</v>
      </c>
      <c r="AZ812" s="163">
        <f t="shared" si="720"/>
        <v>0</v>
      </c>
      <c r="BA812" s="163">
        <f t="shared" si="720"/>
        <v>0</v>
      </c>
      <c r="BB812" s="160"/>
      <c r="BC812" s="174"/>
    </row>
    <row r="813" spans="1:55" ht="50.25" customHeight="1">
      <c r="A813" s="309"/>
      <c r="B813" s="310"/>
      <c r="C813" s="310"/>
      <c r="D813" s="172" t="s">
        <v>2</v>
      </c>
      <c r="E813" s="163">
        <f t="shared" si="716"/>
        <v>0</v>
      </c>
      <c r="F813" s="163">
        <f t="shared" si="717"/>
        <v>0</v>
      </c>
      <c r="G813" s="163"/>
      <c r="H813" s="163">
        <f t="shared" ref="H813:BA813" si="721">H820+H827+H834+H841+H848+H855+H862+H869+H876</f>
        <v>0</v>
      </c>
      <c r="I813" s="163">
        <f t="shared" si="721"/>
        <v>0</v>
      </c>
      <c r="J813" s="163">
        <f t="shared" si="721"/>
        <v>0</v>
      </c>
      <c r="K813" s="163">
        <f t="shared" si="721"/>
        <v>0</v>
      </c>
      <c r="L813" s="163">
        <f t="shared" si="721"/>
        <v>0</v>
      </c>
      <c r="M813" s="163">
        <f t="shared" si="721"/>
        <v>0</v>
      </c>
      <c r="N813" s="163">
        <f t="shared" si="721"/>
        <v>0</v>
      </c>
      <c r="O813" s="163">
        <f t="shared" si="721"/>
        <v>0</v>
      </c>
      <c r="P813" s="163">
        <f t="shared" si="721"/>
        <v>0</v>
      </c>
      <c r="Q813" s="163">
        <f t="shared" si="721"/>
        <v>0</v>
      </c>
      <c r="R813" s="163">
        <f t="shared" si="721"/>
        <v>0</v>
      </c>
      <c r="S813" s="163">
        <f t="shared" si="721"/>
        <v>0</v>
      </c>
      <c r="T813" s="163">
        <f t="shared" si="721"/>
        <v>0</v>
      </c>
      <c r="U813" s="163">
        <f t="shared" si="721"/>
        <v>0</v>
      </c>
      <c r="V813" s="163">
        <f t="shared" si="721"/>
        <v>0</v>
      </c>
      <c r="W813" s="163">
        <f t="shared" si="721"/>
        <v>0</v>
      </c>
      <c r="X813" s="163">
        <f t="shared" si="721"/>
        <v>0</v>
      </c>
      <c r="Y813" s="163">
        <f t="shared" si="721"/>
        <v>0</v>
      </c>
      <c r="Z813" s="163">
        <f t="shared" si="721"/>
        <v>0</v>
      </c>
      <c r="AA813" s="163">
        <f t="shared" si="721"/>
        <v>0</v>
      </c>
      <c r="AB813" s="163">
        <f t="shared" si="721"/>
        <v>0</v>
      </c>
      <c r="AC813" s="163">
        <f t="shared" si="721"/>
        <v>0</v>
      </c>
      <c r="AD813" s="163">
        <f t="shared" si="721"/>
        <v>0</v>
      </c>
      <c r="AE813" s="163">
        <f t="shared" si="721"/>
        <v>0</v>
      </c>
      <c r="AF813" s="163">
        <f t="shared" si="721"/>
        <v>0</v>
      </c>
      <c r="AG813" s="163">
        <f t="shared" si="721"/>
        <v>0</v>
      </c>
      <c r="AH813" s="163">
        <f t="shared" si="721"/>
        <v>0</v>
      </c>
      <c r="AI813" s="163">
        <f t="shared" si="721"/>
        <v>0</v>
      </c>
      <c r="AJ813" s="163">
        <f t="shared" si="721"/>
        <v>0</v>
      </c>
      <c r="AK813" s="163">
        <f t="shared" si="721"/>
        <v>0</v>
      </c>
      <c r="AL813" s="163">
        <f t="shared" si="721"/>
        <v>0</v>
      </c>
      <c r="AM813" s="163">
        <f t="shared" si="721"/>
        <v>0</v>
      </c>
      <c r="AN813" s="163">
        <f t="shared" si="721"/>
        <v>0</v>
      </c>
      <c r="AO813" s="163">
        <f t="shared" si="721"/>
        <v>0</v>
      </c>
      <c r="AP813" s="163">
        <f t="shared" si="721"/>
        <v>0</v>
      </c>
      <c r="AQ813" s="163">
        <f t="shared" si="721"/>
        <v>0</v>
      </c>
      <c r="AR813" s="163">
        <f t="shared" si="721"/>
        <v>0</v>
      </c>
      <c r="AS813" s="163">
        <f t="shared" si="721"/>
        <v>0</v>
      </c>
      <c r="AT813" s="163">
        <f t="shared" si="721"/>
        <v>0</v>
      </c>
      <c r="AU813" s="163">
        <f t="shared" si="721"/>
        <v>0</v>
      </c>
      <c r="AV813" s="163">
        <f t="shared" si="721"/>
        <v>0</v>
      </c>
      <c r="AW813" s="163">
        <f t="shared" si="721"/>
        <v>0</v>
      </c>
      <c r="AX813" s="163">
        <f t="shared" si="721"/>
        <v>0</v>
      </c>
      <c r="AY813" s="163">
        <f t="shared" si="721"/>
        <v>0</v>
      </c>
      <c r="AZ813" s="163">
        <f t="shared" si="721"/>
        <v>0</v>
      </c>
      <c r="BA813" s="163">
        <f t="shared" si="721"/>
        <v>0</v>
      </c>
      <c r="BB813" s="160"/>
      <c r="BC813" s="162"/>
    </row>
    <row r="814" spans="1:55" ht="22.5" customHeight="1">
      <c r="A814" s="309"/>
      <c r="B814" s="310"/>
      <c r="C814" s="310"/>
      <c r="D814" s="217" t="s">
        <v>268</v>
      </c>
      <c r="E814" s="163">
        <f>H814+K814+N814+Q814+T814+W814+Z814+AE814+AJ814+AO814+AT814+AY814</f>
        <v>37258.070200000002</v>
      </c>
      <c r="F814" s="163">
        <f t="shared" si="717"/>
        <v>30915.45739</v>
      </c>
      <c r="G814" s="163">
        <f t="shared" ref="G814" si="722">F814*100/E814</f>
        <v>82.976539643752133</v>
      </c>
      <c r="H814" s="163">
        <f t="shared" ref="H814:BA814" si="723">H821+H828+H835+H842+H849+H856+H863+H870+H877</f>
        <v>0</v>
      </c>
      <c r="I814" s="163">
        <f t="shared" si="723"/>
        <v>0</v>
      </c>
      <c r="J814" s="163">
        <f t="shared" si="723"/>
        <v>0</v>
      </c>
      <c r="K814" s="163">
        <f t="shared" si="723"/>
        <v>0</v>
      </c>
      <c r="L814" s="163">
        <f t="shared" si="723"/>
        <v>0</v>
      </c>
      <c r="M814" s="163">
        <f t="shared" si="723"/>
        <v>0</v>
      </c>
      <c r="N814" s="163">
        <f t="shared" si="723"/>
        <v>9377.7431399999987</v>
      </c>
      <c r="O814" s="163">
        <f t="shared" si="723"/>
        <v>9377.7431399999987</v>
      </c>
      <c r="P814" s="163">
        <f t="shared" si="723"/>
        <v>0</v>
      </c>
      <c r="Q814" s="163">
        <f t="shared" si="723"/>
        <v>4296.6839399999999</v>
      </c>
      <c r="R814" s="163">
        <f t="shared" si="723"/>
        <v>4296.6839399999999</v>
      </c>
      <c r="S814" s="163">
        <f t="shared" si="723"/>
        <v>0</v>
      </c>
      <c r="T814" s="163">
        <f t="shared" si="723"/>
        <v>4296.6839399999999</v>
      </c>
      <c r="U814" s="163">
        <f t="shared" si="723"/>
        <v>4296.6839399999999</v>
      </c>
      <c r="V814" s="163">
        <f t="shared" si="723"/>
        <v>0</v>
      </c>
      <c r="W814" s="163">
        <f t="shared" si="723"/>
        <v>3586.5073499999999</v>
      </c>
      <c r="X814" s="163">
        <f t="shared" si="723"/>
        <v>3586.50261</v>
      </c>
      <c r="Y814" s="163">
        <f t="shared" si="723"/>
        <v>0</v>
      </c>
      <c r="Z814" s="163">
        <f t="shared" si="723"/>
        <v>3443.9997900000008</v>
      </c>
      <c r="AA814" s="163">
        <f t="shared" si="723"/>
        <v>3443.9997900000008</v>
      </c>
      <c r="AB814" s="163">
        <f t="shared" si="723"/>
        <v>0</v>
      </c>
      <c r="AC814" s="163">
        <f t="shared" si="723"/>
        <v>0</v>
      </c>
      <c r="AD814" s="163">
        <f t="shared" si="723"/>
        <v>0</v>
      </c>
      <c r="AE814" s="163">
        <f t="shared" si="723"/>
        <v>1474.7318700000001</v>
      </c>
      <c r="AF814" s="163">
        <f t="shared" si="723"/>
        <v>1474.7318700000001</v>
      </c>
      <c r="AG814" s="163">
        <f t="shared" si="723"/>
        <v>0</v>
      </c>
      <c r="AH814" s="163">
        <f t="shared" si="723"/>
        <v>0</v>
      </c>
      <c r="AI814" s="163">
        <f t="shared" si="723"/>
        <v>0</v>
      </c>
      <c r="AJ814" s="163">
        <f t="shared" si="723"/>
        <v>665.62300000000005</v>
      </c>
      <c r="AK814" s="163">
        <f t="shared" si="723"/>
        <v>665.6228000000001</v>
      </c>
      <c r="AL814" s="163">
        <f t="shared" si="723"/>
        <v>0</v>
      </c>
      <c r="AM814" s="163">
        <f t="shared" si="723"/>
        <v>0</v>
      </c>
      <c r="AN814" s="163">
        <f t="shared" si="723"/>
        <v>0</v>
      </c>
      <c r="AO814" s="163">
        <f t="shared" si="723"/>
        <v>1318.4946599999998</v>
      </c>
      <c r="AP814" s="163">
        <f t="shared" si="723"/>
        <v>1318.4946599999998</v>
      </c>
      <c r="AQ814" s="163">
        <f t="shared" si="723"/>
        <v>0</v>
      </c>
      <c r="AR814" s="163">
        <f t="shared" si="723"/>
        <v>0</v>
      </c>
      <c r="AS814" s="163">
        <f t="shared" si="723"/>
        <v>0</v>
      </c>
      <c r="AT814" s="163">
        <f t="shared" si="723"/>
        <v>2454.9946399999999</v>
      </c>
      <c r="AU814" s="163">
        <f t="shared" si="723"/>
        <v>2454.9946399999999</v>
      </c>
      <c r="AV814" s="163">
        <f t="shared" si="723"/>
        <v>0</v>
      </c>
      <c r="AW814" s="163">
        <f t="shared" si="723"/>
        <v>0</v>
      </c>
      <c r="AX814" s="163">
        <f t="shared" si="723"/>
        <v>0</v>
      </c>
      <c r="AY814" s="163">
        <f t="shared" si="723"/>
        <v>6342.6078700000007</v>
      </c>
      <c r="AZ814" s="163">
        <f t="shared" si="723"/>
        <v>0</v>
      </c>
      <c r="BA814" s="163">
        <f t="shared" si="723"/>
        <v>0</v>
      </c>
      <c r="BB814" s="160"/>
      <c r="BC814" s="162"/>
    </row>
    <row r="815" spans="1:55" ht="82.5" customHeight="1">
      <c r="A815" s="309"/>
      <c r="B815" s="310"/>
      <c r="C815" s="310"/>
      <c r="D815" s="217" t="s">
        <v>274</v>
      </c>
      <c r="E815" s="163">
        <f t="shared" ref="E815:E817" si="724">H815+K815+N815+Q815+T815+W815+Z815+AE815+AJ815+AO815+AT815+AY815</f>
        <v>0</v>
      </c>
      <c r="F815" s="163">
        <f t="shared" si="717"/>
        <v>0</v>
      </c>
      <c r="G815" s="163"/>
      <c r="H815" s="163">
        <f t="shared" ref="H815:BA815" si="725">H822+H829+H836+H843+H850+H857+H864+H871+H878</f>
        <v>0</v>
      </c>
      <c r="I815" s="163">
        <f t="shared" si="725"/>
        <v>0</v>
      </c>
      <c r="J815" s="163">
        <f t="shared" si="725"/>
        <v>0</v>
      </c>
      <c r="K815" s="163">
        <f t="shared" si="725"/>
        <v>0</v>
      </c>
      <c r="L815" s="163">
        <f t="shared" si="725"/>
        <v>0</v>
      </c>
      <c r="M815" s="163">
        <f t="shared" si="725"/>
        <v>0</v>
      </c>
      <c r="N815" s="163">
        <f t="shared" si="725"/>
        <v>0</v>
      </c>
      <c r="O815" s="163">
        <f t="shared" si="725"/>
        <v>0</v>
      </c>
      <c r="P815" s="163">
        <f t="shared" si="725"/>
        <v>0</v>
      </c>
      <c r="Q815" s="163">
        <f t="shared" si="725"/>
        <v>0</v>
      </c>
      <c r="R815" s="163">
        <f t="shared" si="725"/>
        <v>0</v>
      </c>
      <c r="S815" s="163">
        <f t="shared" si="725"/>
        <v>0</v>
      </c>
      <c r="T815" s="163">
        <f t="shared" si="725"/>
        <v>0</v>
      </c>
      <c r="U815" s="163">
        <f t="shared" si="725"/>
        <v>0</v>
      </c>
      <c r="V815" s="163">
        <f t="shared" si="725"/>
        <v>0</v>
      </c>
      <c r="W815" s="163">
        <f t="shared" si="725"/>
        <v>0</v>
      </c>
      <c r="X815" s="163">
        <f t="shared" si="725"/>
        <v>0</v>
      </c>
      <c r="Y815" s="163">
        <f t="shared" si="725"/>
        <v>0</v>
      </c>
      <c r="Z815" s="163">
        <f t="shared" si="725"/>
        <v>0</v>
      </c>
      <c r="AA815" s="163">
        <f t="shared" si="725"/>
        <v>0</v>
      </c>
      <c r="AB815" s="163">
        <f t="shared" si="725"/>
        <v>0</v>
      </c>
      <c r="AC815" s="163">
        <f t="shared" si="725"/>
        <v>0</v>
      </c>
      <c r="AD815" s="163">
        <f t="shared" si="725"/>
        <v>0</v>
      </c>
      <c r="AE815" s="163">
        <f t="shared" si="725"/>
        <v>0</v>
      </c>
      <c r="AF815" s="163">
        <f t="shared" si="725"/>
        <v>0</v>
      </c>
      <c r="AG815" s="163">
        <f t="shared" si="725"/>
        <v>0</v>
      </c>
      <c r="AH815" s="163">
        <f t="shared" si="725"/>
        <v>0</v>
      </c>
      <c r="AI815" s="163">
        <f t="shared" si="725"/>
        <v>0</v>
      </c>
      <c r="AJ815" s="163">
        <f t="shared" si="725"/>
        <v>0</v>
      </c>
      <c r="AK815" s="163">
        <f t="shared" si="725"/>
        <v>0</v>
      </c>
      <c r="AL815" s="163">
        <f t="shared" si="725"/>
        <v>0</v>
      </c>
      <c r="AM815" s="163">
        <f t="shared" si="725"/>
        <v>0</v>
      </c>
      <c r="AN815" s="163">
        <f t="shared" si="725"/>
        <v>0</v>
      </c>
      <c r="AO815" s="163">
        <f t="shared" si="725"/>
        <v>0</v>
      </c>
      <c r="AP815" s="163">
        <f t="shared" si="725"/>
        <v>0</v>
      </c>
      <c r="AQ815" s="163">
        <f t="shared" si="725"/>
        <v>0</v>
      </c>
      <c r="AR815" s="163">
        <f t="shared" si="725"/>
        <v>0</v>
      </c>
      <c r="AS815" s="163">
        <f t="shared" si="725"/>
        <v>0</v>
      </c>
      <c r="AT815" s="163">
        <f t="shared" si="725"/>
        <v>0</v>
      </c>
      <c r="AU815" s="163">
        <f t="shared" si="725"/>
        <v>0</v>
      </c>
      <c r="AV815" s="163">
        <f t="shared" si="725"/>
        <v>0</v>
      </c>
      <c r="AW815" s="163">
        <f t="shared" si="725"/>
        <v>0</v>
      </c>
      <c r="AX815" s="163">
        <f t="shared" si="725"/>
        <v>0</v>
      </c>
      <c r="AY815" s="163">
        <f t="shared" si="725"/>
        <v>0</v>
      </c>
      <c r="AZ815" s="163">
        <f t="shared" si="725"/>
        <v>0</v>
      </c>
      <c r="BA815" s="163">
        <f t="shared" si="725"/>
        <v>0</v>
      </c>
      <c r="BB815" s="160"/>
      <c r="BC815" s="162"/>
    </row>
    <row r="816" spans="1:55" ht="22.5" customHeight="1">
      <c r="A816" s="309"/>
      <c r="B816" s="310"/>
      <c r="C816" s="310"/>
      <c r="D816" s="217" t="s">
        <v>269</v>
      </c>
      <c r="E816" s="163">
        <f t="shared" si="724"/>
        <v>0</v>
      </c>
      <c r="F816" s="163">
        <f t="shared" si="717"/>
        <v>0</v>
      </c>
      <c r="G816" s="163"/>
      <c r="H816" s="163">
        <f t="shared" ref="H816:BA816" si="726">H823+H830+H837+H844+H851+H858+H865+H872+H879</f>
        <v>0</v>
      </c>
      <c r="I816" s="163">
        <f t="shared" si="726"/>
        <v>0</v>
      </c>
      <c r="J816" s="163">
        <f t="shared" si="726"/>
        <v>0</v>
      </c>
      <c r="K816" s="163">
        <f t="shared" si="726"/>
        <v>0</v>
      </c>
      <c r="L816" s="163">
        <f t="shared" si="726"/>
        <v>0</v>
      </c>
      <c r="M816" s="163">
        <f t="shared" si="726"/>
        <v>0</v>
      </c>
      <c r="N816" s="163">
        <f t="shared" si="726"/>
        <v>0</v>
      </c>
      <c r="O816" s="163">
        <f t="shared" si="726"/>
        <v>0</v>
      </c>
      <c r="P816" s="163">
        <f t="shared" si="726"/>
        <v>0</v>
      </c>
      <c r="Q816" s="163">
        <f t="shared" si="726"/>
        <v>0</v>
      </c>
      <c r="R816" s="163">
        <f t="shared" si="726"/>
        <v>0</v>
      </c>
      <c r="S816" s="163">
        <f t="shared" si="726"/>
        <v>0</v>
      </c>
      <c r="T816" s="163">
        <f t="shared" si="726"/>
        <v>0</v>
      </c>
      <c r="U816" s="163">
        <f t="shared" si="726"/>
        <v>0</v>
      </c>
      <c r="V816" s="163">
        <f t="shared" si="726"/>
        <v>0</v>
      </c>
      <c r="W816" s="163">
        <f t="shared" si="726"/>
        <v>0</v>
      </c>
      <c r="X816" s="163">
        <f t="shared" si="726"/>
        <v>0</v>
      </c>
      <c r="Y816" s="163">
        <f t="shared" si="726"/>
        <v>0</v>
      </c>
      <c r="Z816" s="163">
        <f t="shared" si="726"/>
        <v>0</v>
      </c>
      <c r="AA816" s="163">
        <f t="shared" si="726"/>
        <v>0</v>
      </c>
      <c r="AB816" s="163">
        <f t="shared" si="726"/>
        <v>0</v>
      </c>
      <c r="AC816" s="163">
        <f t="shared" si="726"/>
        <v>0</v>
      </c>
      <c r="AD816" s="163">
        <f t="shared" si="726"/>
        <v>0</v>
      </c>
      <c r="AE816" s="163">
        <f t="shared" si="726"/>
        <v>0</v>
      </c>
      <c r="AF816" s="163">
        <f t="shared" si="726"/>
        <v>0</v>
      </c>
      <c r="AG816" s="163">
        <f t="shared" si="726"/>
        <v>0</v>
      </c>
      <c r="AH816" s="163">
        <f t="shared" si="726"/>
        <v>0</v>
      </c>
      <c r="AI816" s="163">
        <f t="shared" si="726"/>
        <v>0</v>
      </c>
      <c r="AJ816" s="163">
        <f t="shared" si="726"/>
        <v>0</v>
      </c>
      <c r="AK816" s="163">
        <f t="shared" si="726"/>
        <v>0</v>
      </c>
      <c r="AL816" s="163">
        <f t="shared" si="726"/>
        <v>0</v>
      </c>
      <c r="AM816" s="163">
        <f t="shared" si="726"/>
        <v>0</v>
      </c>
      <c r="AN816" s="163">
        <f t="shared" si="726"/>
        <v>0</v>
      </c>
      <c r="AO816" s="163">
        <f t="shared" si="726"/>
        <v>0</v>
      </c>
      <c r="AP816" s="163">
        <f t="shared" si="726"/>
        <v>0</v>
      </c>
      <c r="AQ816" s="163">
        <f t="shared" si="726"/>
        <v>0</v>
      </c>
      <c r="AR816" s="163">
        <f t="shared" si="726"/>
        <v>0</v>
      </c>
      <c r="AS816" s="163">
        <f t="shared" si="726"/>
        <v>0</v>
      </c>
      <c r="AT816" s="163">
        <f t="shared" si="726"/>
        <v>0</v>
      </c>
      <c r="AU816" s="163">
        <f t="shared" si="726"/>
        <v>0</v>
      </c>
      <c r="AV816" s="163">
        <f t="shared" si="726"/>
        <v>0</v>
      </c>
      <c r="AW816" s="163">
        <f t="shared" si="726"/>
        <v>0</v>
      </c>
      <c r="AX816" s="163">
        <f t="shared" si="726"/>
        <v>0</v>
      </c>
      <c r="AY816" s="163">
        <f t="shared" si="726"/>
        <v>0</v>
      </c>
      <c r="AZ816" s="163">
        <f t="shared" si="726"/>
        <v>0</v>
      </c>
      <c r="BA816" s="163">
        <f t="shared" si="726"/>
        <v>0</v>
      </c>
      <c r="BB816" s="160"/>
      <c r="BC816" s="162"/>
    </row>
    <row r="817" spans="1:55" ht="31.2">
      <c r="A817" s="309"/>
      <c r="B817" s="310"/>
      <c r="C817" s="310"/>
      <c r="D817" s="220" t="s">
        <v>43</v>
      </c>
      <c r="E817" s="163">
        <f t="shared" si="724"/>
        <v>0</v>
      </c>
      <c r="F817" s="163">
        <f t="shared" si="717"/>
        <v>0</v>
      </c>
      <c r="G817" s="163"/>
      <c r="H817" s="163">
        <f t="shared" ref="H817:BA817" si="727">H824+H831+H838+H845+H852+H859+H866+H873+H880</f>
        <v>0</v>
      </c>
      <c r="I817" s="163">
        <f t="shared" si="727"/>
        <v>0</v>
      </c>
      <c r="J817" s="163">
        <f t="shared" si="727"/>
        <v>0</v>
      </c>
      <c r="K817" s="163">
        <f t="shared" si="727"/>
        <v>0</v>
      </c>
      <c r="L817" s="163">
        <f t="shared" si="727"/>
        <v>0</v>
      </c>
      <c r="M817" s="163">
        <f t="shared" si="727"/>
        <v>0</v>
      </c>
      <c r="N817" s="163">
        <f t="shared" si="727"/>
        <v>0</v>
      </c>
      <c r="O817" s="163">
        <f t="shared" si="727"/>
        <v>0</v>
      </c>
      <c r="P817" s="163">
        <f t="shared" si="727"/>
        <v>0</v>
      </c>
      <c r="Q817" s="163">
        <f t="shared" si="727"/>
        <v>0</v>
      </c>
      <c r="R817" s="163">
        <f t="shared" si="727"/>
        <v>0</v>
      </c>
      <c r="S817" s="163">
        <f t="shared" si="727"/>
        <v>0</v>
      </c>
      <c r="T817" s="163">
        <f t="shared" si="727"/>
        <v>0</v>
      </c>
      <c r="U817" s="163">
        <f t="shared" si="727"/>
        <v>0</v>
      </c>
      <c r="V817" s="163">
        <f t="shared" si="727"/>
        <v>0</v>
      </c>
      <c r="W817" s="163">
        <f t="shared" si="727"/>
        <v>0</v>
      </c>
      <c r="X817" s="163">
        <f t="shared" si="727"/>
        <v>0</v>
      </c>
      <c r="Y817" s="163">
        <f t="shared" si="727"/>
        <v>0</v>
      </c>
      <c r="Z817" s="163">
        <f t="shared" si="727"/>
        <v>0</v>
      </c>
      <c r="AA817" s="163">
        <f t="shared" si="727"/>
        <v>0</v>
      </c>
      <c r="AB817" s="163">
        <f t="shared" si="727"/>
        <v>0</v>
      </c>
      <c r="AC817" s="163">
        <f t="shared" si="727"/>
        <v>0</v>
      </c>
      <c r="AD817" s="163">
        <f t="shared" si="727"/>
        <v>0</v>
      </c>
      <c r="AE817" s="163">
        <f t="shared" si="727"/>
        <v>0</v>
      </c>
      <c r="AF817" s="163">
        <f t="shared" si="727"/>
        <v>0</v>
      </c>
      <c r="AG817" s="163">
        <f t="shared" si="727"/>
        <v>0</v>
      </c>
      <c r="AH817" s="163">
        <f t="shared" si="727"/>
        <v>0</v>
      </c>
      <c r="AI817" s="163">
        <f t="shared" si="727"/>
        <v>0</v>
      </c>
      <c r="AJ817" s="163">
        <f t="shared" si="727"/>
        <v>0</v>
      </c>
      <c r="AK817" s="163">
        <f t="shared" si="727"/>
        <v>0</v>
      </c>
      <c r="AL817" s="163">
        <f t="shared" si="727"/>
        <v>0</v>
      </c>
      <c r="AM817" s="163">
        <f t="shared" si="727"/>
        <v>0</v>
      </c>
      <c r="AN817" s="163">
        <f t="shared" si="727"/>
        <v>0</v>
      </c>
      <c r="AO817" s="163">
        <f t="shared" si="727"/>
        <v>0</v>
      </c>
      <c r="AP817" s="163">
        <f t="shared" si="727"/>
        <v>0</v>
      </c>
      <c r="AQ817" s="163">
        <f t="shared" si="727"/>
        <v>0</v>
      </c>
      <c r="AR817" s="163">
        <f t="shared" si="727"/>
        <v>0</v>
      </c>
      <c r="AS817" s="163">
        <f t="shared" si="727"/>
        <v>0</v>
      </c>
      <c r="AT817" s="163">
        <f t="shared" si="727"/>
        <v>0</v>
      </c>
      <c r="AU817" s="163">
        <f t="shared" si="727"/>
        <v>0</v>
      </c>
      <c r="AV817" s="163">
        <f t="shared" si="727"/>
        <v>0</v>
      </c>
      <c r="AW817" s="163">
        <f t="shared" si="727"/>
        <v>0</v>
      </c>
      <c r="AX817" s="163">
        <f t="shared" si="727"/>
        <v>0</v>
      </c>
      <c r="AY817" s="163">
        <f t="shared" si="727"/>
        <v>0</v>
      </c>
      <c r="AZ817" s="163">
        <f t="shared" si="727"/>
        <v>0</v>
      </c>
      <c r="BA817" s="163">
        <f t="shared" si="727"/>
        <v>0</v>
      </c>
      <c r="BB817" s="160"/>
      <c r="BC817" s="162"/>
    </row>
    <row r="818" spans="1:55" ht="22.5" customHeight="1">
      <c r="A818" s="309"/>
      <c r="B818" s="310" t="s">
        <v>299</v>
      </c>
      <c r="C818" s="310" t="s">
        <v>298</v>
      </c>
      <c r="D818" s="150" t="s">
        <v>41</v>
      </c>
      <c r="E818" s="163">
        <f t="shared" ref="E818:E820" si="728">H818+K818+N818+Q818+T818+W818+Z818+AE818+AJ818+AO818+AT818+AY818</f>
        <v>3988</v>
      </c>
      <c r="F818" s="163">
        <f t="shared" ref="F818:F824" si="729">I818+L818+O818+R818+U818+X818+AA818+AF818+AK818+AP818+AU818+AZ818</f>
        <v>2093.8585200000002</v>
      </c>
      <c r="G818" s="163">
        <f t="shared" ref="G818:G881" si="730">F818*100/E818</f>
        <v>52.503974924774326</v>
      </c>
      <c r="H818" s="163">
        <f>H819+H820+H821+H823+H824</f>
        <v>0</v>
      </c>
      <c r="I818" s="163">
        <f t="shared" ref="I818:AZ818" si="731">I819+I820+I821+I823+I824</f>
        <v>0</v>
      </c>
      <c r="J818" s="163"/>
      <c r="K818" s="163">
        <f t="shared" si="731"/>
        <v>0</v>
      </c>
      <c r="L818" s="163">
        <f t="shared" si="731"/>
        <v>0</v>
      </c>
      <c r="M818" s="163"/>
      <c r="N818" s="163">
        <f t="shared" si="731"/>
        <v>0</v>
      </c>
      <c r="O818" s="163">
        <f t="shared" si="731"/>
        <v>0</v>
      </c>
      <c r="P818" s="163"/>
      <c r="Q818" s="163">
        <f t="shared" si="731"/>
        <v>0</v>
      </c>
      <c r="R818" s="163">
        <f t="shared" si="731"/>
        <v>0</v>
      </c>
      <c r="S818" s="163">
        <f t="shared" si="731"/>
        <v>0</v>
      </c>
      <c r="T818" s="163">
        <f t="shared" si="731"/>
        <v>0</v>
      </c>
      <c r="U818" s="163">
        <f t="shared" si="731"/>
        <v>0</v>
      </c>
      <c r="V818" s="163"/>
      <c r="W818" s="163">
        <f t="shared" si="731"/>
        <v>0</v>
      </c>
      <c r="X818" s="163">
        <f t="shared" si="731"/>
        <v>0</v>
      </c>
      <c r="Y818" s="163"/>
      <c r="Z818" s="163">
        <f t="shared" si="731"/>
        <v>2093.8585200000002</v>
      </c>
      <c r="AA818" s="163">
        <f t="shared" si="731"/>
        <v>2093.8585200000002</v>
      </c>
      <c r="AB818" s="163">
        <f t="shared" si="731"/>
        <v>0</v>
      </c>
      <c r="AC818" s="163">
        <f t="shared" si="731"/>
        <v>0</v>
      </c>
      <c r="AD818" s="163"/>
      <c r="AE818" s="163">
        <f t="shared" si="731"/>
        <v>0</v>
      </c>
      <c r="AF818" s="163">
        <f t="shared" si="731"/>
        <v>0</v>
      </c>
      <c r="AG818" s="163">
        <f t="shared" si="731"/>
        <v>0</v>
      </c>
      <c r="AH818" s="163">
        <f t="shared" si="731"/>
        <v>0</v>
      </c>
      <c r="AI818" s="163"/>
      <c r="AJ818" s="163">
        <f t="shared" si="731"/>
        <v>0</v>
      </c>
      <c r="AK818" s="163">
        <f t="shared" si="731"/>
        <v>0</v>
      </c>
      <c r="AL818" s="163">
        <f t="shared" si="731"/>
        <v>0</v>
      </c>
      <c r="AM818" s="163">
        <f t="shared" si="731"/>
        <v>0</v>
      </c>
      <c r="AN818" s="163"/>
      <c r="AO818" s="163">
        <f t="shared" si="731"/>
        <v>0</v>
      </c>
      <c r="AP818" s="163">
        <f t="shared" si="731"/>
        <v>0</v>
      </c>
      <c r="AQ818" s="163">
        <f t="shared" si="731"/>
        <v>0</v>
      </c>
      <c r="AR818" s="163">
        <f t="shared" si="731"/>
        <v>0</v>
      </c>
      <c r="AS818" s="163"/>
      <c r="AT818" s="163">
        <f t="shared" si="731"/>
        <v>0</v>
      </c>
      <c r="AU818" s="163">
        <f t="shared" si="731"/>
        <v>0</v>
      </c>
      <c r="AV818" s="163">
        <f t="shared" si="731"/>
        <v>0</v>
      </c>
      <c r="AW818" s="163">
        <f t="shared" si="731"/>
        <v>0</v>
      </c>
      <c r="AX818" s="163"/>
      <c r="AY818" s="163">
        <f t="shared" si="731"/>
        <v>1894.14148</v>
      </c>
      <c r="AZ818" s="163">
        <f t="shared" si="731"/>
        <v>0</v>
      </c>
      <c r="BA818" s="163"/>
      <c r="BB818" s="160"/>
      <c r="BC818" s="162"/>
    </row>
    <row r="819" spans="1:55" ht="32.25" customHeight="1">
      <c r="A819" s="309"/>
      <c r="B819" s="310"/>
      <c r="C819" s="310"/>
      <c r="D819" s="148" t="s">
        <v>37</v>
      </c>
      <c r="E819" s="163">
        <f t="shared" si="728"/>
        <v>0</v>
      </c>
      <c r="F819" s="163">
        <f t="shared" si="729"/>
        <v>0</v>
      </c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3"/>
      <c r="AA819" s="163"/>
      <c r="AB819" s="163"/>
      <c r="AC819" s="163"/>
      <c r="AD819" s="163"/>
      <c r="AE819" s="163"/>
      <c r="AF819" s="163"/>
      <c r="AG819" s="163"/>
      <c r="AH819" s="163"/>
      <c r="AI819" s="163"/>
      <c r="AJ819" s="163"/>
      <c r="AK819" s="163"/>
      <c r="AL819" s="163"/>
      <c r="AM819" s="163"/>
      <c r="AN819" s="163"/>
      <c r="AO819" s="163"/>
      <c r="AP819" s="163"/>
      <c r="AQ819" s="163"/>
      <c r="AR819" s="163"/>
      <c r="AS819" s="163"/>
      <c r="AT819" s="163"/>
      <c r="AU819" s="163"/>
      <c r="AV819" s="163"/>
      <c r="AW819" s="163"/>
      <c r="AX819" s="163"/>
      <c r="AY819" s="163"/>
      <c r="AZ819" s="163"/>
      <c r="BA819" s="163"/>
      <c r="BB819" s="160"/>
      <c r="BC819" s="162"/>
    </row>
    <row r="820" spans="1:55" ht="50.25" customHeight="1">
      <c r="A820" s="309"/>
      <c r="B820" s="310"/>
      <c r="C820" s="310"/>
      <c r="D820" s="172" t="s">
        <v>2</v>
      </c>
      <c r="E820" s="163">
        <f t="shared" si="728"/>
        <v>0</v>
      </c>
      <c r="F820" s="163">
        <f t="shared" si="729"/>
        <v>0</v>
      </c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3"/>
      <c r="AA820" s="163"/>
      <c r="AB820" s="163"/>
      <c r="AC820" s="163"/>
      <c r="AD820" s="163"/>
      <c r="AE820" s="163"/>
      <c r="AF820" s="163"/>
      <c r="AG820" s="163"/>
      <c r="AH820" s="163"/>
      <c r="AI820" s="163"/>
      <c r="AJ820" s="163"/>
      <c r="AK820" s="163"/>
      <c r="AL820" s="163"/>
      <c r="AM820" s="163"/>
      <c r="AN820" s="163"/>
      <c r="AO820" s="163"/>
      <c r="AP820" s="163"/>
      <c r="AQ820" s="163"/>
      <c r="AR820" s="163"/>
      <c r="AS820" s="163"/>
      <c r="AT820" s="163"/>
      <c r="AU820" s="163"/>
      <c r="AV820" s="163"/>
      <c r="AW820" s="163"/>
      <c r="AX820" s="163"/>
      <c r="AY820" s="163"/>
      <c r="AZ820" s="163"/>
      <c r="BA820" s="163"/>
      <c r="BB820" s="160"/>
      <c r="BC820" s="162"/>
    </row>
    <row r="821" spans="1:55" ht="22.5" customHeight="1">
      <c r="A821" s="309"/>
      <c r="B821" s="310"/>
      <c r="C821" s="310"/>
      <c r="D821" s="217" t="s">
        <v>268</v>
      </c>
      <c r="E821" s="206">
        <f>H821+K821+N821+Q821+T821+W821+Z821+AE821+AJ821+AO821+AT821+AY821</f>
        <v>3988</v>
      </c>
      <c r="F821" s="163">
        <f t="shared" si="729"/>
        <v>2093.8585200000002</v>
      </c>
      <c r="G821" s="163">
        <f t="shared" si="730"/>
        <v>52.503974924774326</v>
      </c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3">
        <v>2093.8585200000002</v>
      </c>
      <c r="AA821" s="163">
        <v>2093.8585200000002</v>
      </c>
      <c r="AB821" s="163"/>
      <c r="AC821" s="163"/>
      <c r="AD821" s="163"/>
      <c r="AE821" s="163"/>
      <c r="AF821" s="163"/>
      <c r="AG821" s="163"/>
      <c r="AH821" s="163"/>
      <c r="AI821" s="163"/>
      <c r="AJ821" s="163"/>
      <c r="AK821" s="163"/>
      <c r="AL821" s="163"/>
      <c r="AM821" s="163"/>
      <c r="AN821" s="163"/>
      <c r="AO821" s="163"/>
      <c r="AP821" s="163"/>
      <c r="AQ821" s="163"/>
      <c r="AR821" s="163"/>
      <c r="AS821" s="163"/>
      <c r="AT821" s="163"/>
      <c r="AU821" s="163"/>
      <c r="AV821" s="163"/>
      <c r="AW821" s="163"/>
      <c r="AX821" s="163"/>
      <c r="AY821" s="163">
        <v>1894.14148</v>
      </c>
      <c r="AZ821" s="163"/>
      <c r="BA821" s="163"/>
      <c r="BB821" s="160"/>
      <c r="BC821" s="162"/>
    </row>
    <row r="822" spans="1:55" ht="82.5" customHeight="1">
      <c r="A822" s="309"/>
      <c r="B822" s="310"/>
      <c r="C822" s="310"/>
      <c r="D822" s="217" t="s">
        <v>274</v>
      </c>
      <c r="E822" s="163">
        <f t="shared" ref="E822:E824" si="732">H822+K822+N822+Q822+T822+W822+Z822+AE822+AJ822+AO822+AT822+AY822</f>
        <v>0</v>
      </c>
      <c r="F822" s="163">
        <f t="shared" si="729"/>
        <v>0</v>
      </c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3"/>
      <c r="AA822" s="163"/>
      <c r="AB822" s="163"/>
      <c r="AC822" s="163"/>
      <c r="AD822" s="163"/>
      <c r="AE822" s="163"/>
      <c r="AF822" s="163"/>
      <c r="AG822" s="163"/>
      <c r="AH822" s="163"/>
      <c r="AI822" s="163"/>
      <c r="AJ822" s="163"/>
      <c r="AK822" s="163"/>
      <c r="AL822" s="163"/>
      <c r="AM822" s="163"/>
      <c r="AN822" s="163"/>
      <c r="AO822" s="163"/>
      <c r="AP822" s="163"/>
      <c r="AQ822" s="163"/>
      <c r="AR822" s="163"/>
      <c r="AS822" s="163"/>
      <c r="AT822" s="163"/>
      <c r="AU822" s="163"/>
      <c r="AV822" s="163"/>
      <c r="AW822" s="163"/>
      <c r="AX822" s="163"/>
      <c r="AY822" s="163"/>
      <c r="AZ822" s="163"/>
      <c r="BA822" s="163"/>
      <c r="BB822" s="160"/>
      <c r="BC822" s="162"/>
    </row>
    <row r="823" spans="1:55" ht="22.5" customHeight="1">
      <c r="A823" s="309"/>
      <c r="B823" s="310"/>
      <c r="C823" s="310"/>
      <c r="D823" s="217" t="s">
        <v>269</v>
      </c>
      <c r="E823" s="163">
        <f t="shared" si="732"/>
        <v>0</v>
      </c>
      <c r="F823" s="163">
        <f t="shared" si="729"/>
        <v>0</v>
      </c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  <c r="AA823" s="163"/>
      <c r="AB823" s="163"/>
      <c r="AC823" s="163"/>
      <c r="AD823" s="163"/>
      <c r="AE823" s="163"/>
      <c r="AF823" s="163"/>
      <c r="AG823" s="163"/>
      <c r="AH823" s="163"/>
      <c r="AI823" s="163"/>
      <c r="AJ823" s="163"/>
      <c r="AK823" s="163"/>
      <c r="AL823" s="163"/>
      <c r="AM823" s="163"/>
      <c r="AN823" s="163"/>
      <c r="AO823" s="163"/>
      <c r="AP823" s="163"/>
      <c r="AQ823" s="163"/>
      <c r="AR823" s="163"/>
      <c r="AS823" s="163"/>
      <c r="AT823" s="163"/>
      <c r="AU823" s="163"/>
      <c r="AV823" s="163"/>
      <c r="AW823" s="163"/>
      <c r="AX823" s="163"/>
      <c r="AY823" s="163"/>
      <c r="AZ823" s="163"/>
      <c r="BA823" s="163"/>
      <c r="BB823" s="160"/>
      <c r="BC823" s="162"/>
    </row>
    <row r="824" spans="1:55" ht="31.2">
      <c r="A824" s="309"/>
      <c r="B824" s="310"/>
      <c r="C824" s="310"/>
      <c r="D824" s="220" t="s">
        <v>43</v>
      </c>
      <c r="E824" s="163">
        <f t="shared" si="732"/>
        <v>0</v>
      </c>
      <c r="F824" s="163">
        <f t="shared" si="729"/>
        <v>0</v>
      </c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3"/>
      <c r="AA824" s="163"/>
      <c r="AB824" s="163"/>
      <c r="AC824" s="163"/>
      <c r="AD824" s="163"/>
      <c r="AE824" s="163"/>
      <c r="AF824" s="163"/>
      <c r="AG824" s="163"/>
      <c r="AH824" s="163"/>
      <c r="AI824" s="163"/>
      <c r="AJ824" s="163"/>
      <c r="AK824" s="163"/>
      <c r="AL824" s="163"/>
      <c r="AM824" s="163"/>
      <c r="AN824" s="163"/>
      <c r="AO824" s="163"/>
      <c r="AP824" s="163"/>
      <c r="AQ824" s="163"/>
      <c r="AR824" s="163"/>
      <c r="AS824" s="163"/>
      <c r="AT824" s="163"/>
      <c r="AU824" s="163"/>
      <c r="AV824" s="163"/>
      <c r="AW824" s="163"/>
      <c r="AX824" s="163"/>
      <c r="AY824" s="163"/>
      <c r="AZ824" s="163"/>
      <c r="BA824" s="163"/>
      <c r="BB824" s="160"/>
      <c r="BC824" s="162"/>
    </row>
    <row r="825" spans="1:55" ht="22.5" customHeight="1">
      <c r="A825" s="309"/>
      <c r="B825" s="310" t="s">
        <v>300</v>
      </c>
      <c r="C825" s="310" t="s">
        <v>298</v>
      </c>
      <c r="D825" s="150" t="s">
        <v>41</v>
      </c>
      <c r="E825" s="163">
        <f t="shared" ref="E825:E827" si="733">H825+K825+N825+Q825+T825+W825+Z825+AE825+AJ825+AO825+AT825+AY825</f>
        <v>2404.4699999999998</v>
      </c>
      <c r="F825" s="163">
        <f t="shared" ref="F825:F831" si="734">I825+L825+O825+R825+U825+X825+AA825+AF825+AK825+AP825+AU825+AZ825</f>
        <v>1926.6607399999998</v>
      </c>
      <c r="G825" s="163">
        <f t="shared" si="730"/>
        <v>80.128291889688796</v>
      </c>
      <c r="H825" s="163">
        <f>H826+H827+H828+H3556</f>
        <v>0</v>
      </c>
      <c r="I825" s="163">
        <f>I826+I827+I828+I3556</f>
        <v>0</v>
      </c>
      <c r="J825" s="163"/>
      <c r="K825" s="163">
        <f>K826+K827+K828+K3556</f>
        <v>0</v>
      </c>
      <c r="L825" s="163">
        <f>L826+L827+L828+L3556</f>
        <v>0</v>
      </c>
      <c r="M825" s="163"/>
      <c r="N825" s="163">
        <f>N826+N827+N828+N3556</f>
        <v>648.41333999999995</v>
      </c>
      <c r="O825" s="163">
        <f>O826+O827+O828+O3556</f>
        <v>648.41333999999995</v>
      </c>
      <c r="P825" s="163"/>
      <c r="Q825" s="163">
        <f>Q826+Q827+Q828+Q3556</f>
        <v>324.20666999999997</v>
      </c>
      <c r="R825" s="163">
        <f>R826+R827+R828+R3556</f>
        <v>324.20666999999997</v>
      </c>
      <c r="S825" s="163"/>
      <c r="T825" s="163">
        <f>T826+T827+T828+T3556</f>
        <v>324.20666999999997</v>
      </c>
      <c r="U825" s="163">
        <f>U826+U827+U828+U3556</f>
        <v>324.20666999999997</v>
      </c>
      <c r="V825" s="163"/>
      <c r="W825" s="163">
        <f>W826+W827+W828+W3556</f>
        <v>51.093000000000004</v>
      </c>
      <c r="X825" s="163">
        <f>X826+X827+X828+X3556</f>
        <v>51.093000000000004</v>
      </c>
      <c r="Y825" s="163"/>
      <c r="Z825" s="163">
        <f>Z826+Z827+Z828+Z3556</f>
        <v>87.133579999999995</v>
      </c>
      <c r="AA825" s="163">
        <f>AA826+AA827+AA828+AA3556</f>
        <v>87.133579999999995</v>
      </c>
      <c r="AB825" s="163">
        <f>AB826+AB827+AB828+AB3556</f>
        <v>0</v>
      </c>
      <c r="AC825" s="163">
        <f>AC826+AC827+AC828+AC3556</f>
        <v>0</v>
      </c>
      <c r="AD825" s="163"/>
      <c r="AE825" s="163">
        <f>AE826+AE827+AE828+AE3556</f>
        <v>68.50935000000004</v>
      </c>
      <c r="AF825" s="163">
        <f>AF826+AF827+AF828+AF3556</f>
        <v>68.50935000000004</v>
      </c>
      <c r="AG825" s="163">
        <f>AG826+AG827+AG828+AG3556</f>
        <v>0</v>
      </c>
      <c r="AH825" s="163">
        <f>AH826+AH827+AH828+AH3556</f>
        <v>0</v>
      </c>
      <c r="AI825" s="163"/>
      <c r="AJ825" s="163">
        <f>AJ826+AJ827+AJ828+AJ3556</f>
        <v>65.114840000000001</v>
      </c>
      <c r="AK825" s="163">
        <f>AK826+AK827+AK828+AK3556</f>
        <v>65.114840000000001</v>
      </c>
      <c r="AL825" s="163">
        <f>AL826+AL827+AL828+AL3556</f>
        <v>0</v>
      </c>
      <c r="AM825" s="163">
        <f>AM826+AM827+AM828+AM3556</f>
        <v>0</v>
      </c>
      <c r="AN825" s="163"/>
      <c r="AO825" s="163">
        <f>AO826+AO827+AO828+AO3556</f>
        <v>158.17912999999999</v>
      </c>
      <c r="AP825" s="163">
        <f>AP826+AP827+AP828+AP3556</f>
        <v>158.17912999999999</v>
      </c>
      <c r="AQ825" s="163">
        <f>AQ826+AQ827+AQ828+AQ3556</f>
        <v>0</v>
      </c>
      <c r="AR825" s="163">
        <f>AR826+AR827+AR828+AR3556</f>
        <v>0</v>
      </c>
      <c r="AS825" s="163"/>
      <c r="AT825" s="163">
        <f t="shared" ref="AT825:AZ825" si="735">AT826+AT827+AT828+AT3556</f>
        <v>199.80416</v>
      </c>
      <c r="AU825" s="163">
        <f t="shared" si="735"/>
        <v>199.80416</v>
      </c>
      <c r="AV825" s="163">
        <f t="shared" si="735"/>
        <v>0</v>
      </c>
      <c r="AW825" s="163">
        <f t="shared" si="735"/>
        <v>0</v>
      </c>
      <c r="AX825" s="163">
        <f t="shared" si="735"/>
        <v>0</v>
      </c>
      <c r="AY825" s="163">
        <f t="shared" si="735"/>
        <v>477.80925999999999</v>
      </c>
      <c r="AZ825" s="163">
        <f t="shared" si="735"/>
        <v>0</v>
      </c>
      <c r="BA825" s="163"/>
      <c r="BB825" s="160"/>
      <c r="BC825" s="162"/>
    </row>
    <row r="826" spans="1:55" ht="32.25" customHeight="1">
      <c r="A826" s="309"/>
      <c r="B826" s="310"/>
      <c r="C826" s="310"/>
      <c r="D826" s="148" t="s">
        <v>37</v>
      </c>
      <c r="E826" s="163">
        <f t="shared" si="733"/>
        <v>0</v>
      </c>
      <c r="F826" s="163">
        <f t="shared" si="734"/>
        <v>0</v>
      </c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  <c r="AA826" s="163"/>
      <c r="AB826" s="163"/>
      <c r="AC826" s="163"/>
      <c r="AD826" s="163"/>
      <c r="AE826" s="163"/>
      <c r="AF826" s="163"/>
      <c r="AG826" s="163"/>
      <c r="AH826" s="163"/>
      <c r="AI826" s="163"/>
      <c r="AJ826" s="163"/>
      <c r="AK826" s="163"/>
      <c r="AL826" s="163"/>
      <c r="AM826" s="163"/>
      <c r="AN826" s="163"/>
      <c r="AO826" s="163"/>
      <c r="AP826" s="163"/>
      <c r="AQ826" s="163"/>
      <c r="AR826" s="163"/>
      <c r="AS826" s="163"/>
      <c r="AT826" s="163"/>
      <c r="AU826" s="163"/>
      <c r="AV826" s="163"/>
      <c r="AW826" s="163"/>
      <c r="AX826" s="163"/>
      <c r="AY826" s="163"/>
      <c r="AZ826" s="163"/>
      <c r="BA826" s="163"/>
      <c r="BB826" s="160"/>
      <c r="BC826" s="162"/>
    </row>
    <row r="827" spans="1:55" ht="50.25" customHeight="1">
      <c r="A827" s="309"/>
      <c r="B827" s="310"/>
      <c r="C827" s="310"/>
      <c r="D827" s="172" t="s">
        <v>2</v>
      </c>
      <c r="E827" s="163">
        <f t="shared" si="733"/>
        <v>0</v>
      </c>
      <c r="F827" s="163">
        <f t="shared" si="734"/>
        <v>0</v>
      </c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  <c r="AA827" s="163"/>
      <c r="AB827" s="163"/>
      <c r="AC827" s="163"/>
      <c r="AD827" s="163"/>
      <c r="AE827" s="163"/>
      <c r="AF827" s="163"/>
      <c r="AG827" s="163"/>
      <c r="AH827" s="163"/>
      <c r="AI827" s="163"/>
      <c r="AJ827" s="163"/>
      <c r="AK827" s="163"/>
      <c r="AL827" s="163"/>
      <c r="AM827" s="163"/>
      <c r="AN827" s="163"/>
      <c r="AO827" s="163"/>
      <c r="AP827" s="163"/>
      <c r="AQ827" s="163"/>
      <c r="AR827" s="163"/>
      <c r="AS827" s="163"/>
      <c r="AT827" s="163"/>
      <c r="AU827" s="163"/>
      <c r="AV827" s="163"/>
      <c r="AW827" s="163"/>
      <c r="AX827" s="163"/>
      <c r="AY827" s="163"/>
      <c r="AZ827" s="163"/>
      <c r="BA827" s="163"/>
      <c r="BB827" s="160"/>
      <c r="BC827" s="162"/>
    </row>
    <row r="828" spans="1:55" ht="22.5" customHeight="1">
      <c r="A828" s="309"/>
      <c r="B828" s="310"/>
      <c r="C828" s="310"/>
      <c r="D828" s="217" t="s">
        <v>268</v>
      </c>
      <c r="E828" s="163">
        <f>H828+K828+N828+Q828+T828+W828+Z828+AE828+AJ828+AO828+AT828+AY828</f>
        <v>2404.4699999999998</v>
      </c>
      <c r="F828" s="163">
        <f t="shared" si="734"/>
        <v>1926.6607399999998</v>
      </c>
      <c r="G828" s="163">
        <f t="shared" si="730"/>
        <v>80.128291889688796</v>
      </c>
      <c r="H828" s="163"/>
      <c r="I828" s="163"/>
      <c r="J828" s="163"/>
      <c r="K828" s="163"/>
      <c r="L828" s="163"/>
      <c r="M828" s="163"/>
      <c r="N828" s="163">
        <v>648.41333999999995</v>
      </c>
      <c r="O828" s="163">
        <v>648.41333999999995</v>
      </c>
      <c r="P828" s="163"/>
      <c r="Q828" s="163">
        <v>324.20666999999997</v>
      </c>
      <c r="R828" s="163">
        <v>324.20666999999997</v>
      </c>
      <c r="S828" s="163"/>
      <c r="T828" s="163">
        <v>324.20666999999997</v>
      </c>
      <c r="U828" s="163">
        <v>324.20666999999997</v>
      </c>
      <c r="V828" s="163"/>
      <c r="W828" s="163">
        <v>51.093000000000004</v>
      </c>
      <c r="X828" s="163">
        <v>51.093000000000004</v>
      </c>
      <c r="Y828" s="163"/>
      <c r="Z828" s="163">
        <v>87.133579999999995</v>
      </c>
      <c r="AA828" s="163">
        <v>87.133579999999995</v>
      </c>
      <c r="AB828" s="163"/>
      <c r="AC828" s="163"/>
      <c r="AD828" s="163"/>
      <c r="AE828" s="163">
        <f>969.41674-900.90739</f>
        <v>68.50935000000004</v>
      </c>
      <c r="AF828" s="163">
        <f>969.41674-900.90739</f>
        <v>68.50935000000004</v>
      </c>
      <c r="AG828" s="163"/>
      <c r="AH828" s="163"/>
      <c r="AI828" s="163"/>
      <c r="AJ828" s="163">
        <v>65.114840000000001</v>
      </c>
      <c r="AK828" s="163">
        <v>65.114840000000001</v>
      </c>
      <c r="AL828" s="163"/>
      <c r="AM828" s="163"/>
      <c r="AN828" s="163"/>
      <c r="AO828" s="163">
        <v>158.17912999999999</v>
      </c>
      <c r="AP828" s="163">
        <v>158.17912999999999</v>
      </c>
      <c r="AQ828" s="163"/>
      <c r="AR828" s="163"/>
      <c r="AS828" s="163"/>
      <c r="AT828" s="163">
        <v>199.80416</v>
      </c>
      <c r="AU828" s="163">
        <v>199.80416</v>
      </c>
      <c r="AV828" s="163"/>
      <c r="AW828" s="163"/>
      <c r="AX828" s="163"/>
      <c r="AY828" s="163">
        <v>477.80925999999999</v>
      </c>
      <c r="AZ828" s="163"/>
      <c r="BA828" s="163"/>
      <c r="BB828" s="160"/>
      <c r="BC828" s="162"/>
    </row>
    <row r="829" spans="1:55" ht="82.5" customHeight="1">
      <c r="A829" s="309"/>
      <c r="B829" s="310"/>
      <c r="C829" s="310"/>
      <c r="D829" s="217" t="s">
        <v>274</v>
      </c>
      <c r="E829" s="163">
        <f t="shared" ref="E829:E831" si="736">H829+K829+N829+Q829+T829+W829+Z829+AE829+AJ829+AO829+AT829+AY829</f>
        <v>0</v>
      </c>
      <c r="F829" s="163">
        <f t="shared" si="734"/>
        <v>0</v>
      </c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3"/>
      <c r="AA829" s="163"/>
      <c r="AB829" s="163"/>
      <c r="AC829" s="163"/>
      <c r="AD829" s="163"/>
      <c r="AE829" s="163"/>
      <c r="AF829" s="163"/>
      <c r="AG829" s="163"/>
      <c r="AH829" s="163"/>
      <c r="AI829" s="163"/>
      <c r="AJ829" s="163"/>
      <c r="AK829" s="163"/>
      <c r="AL829" s="163"/>
      <c r="AM829" s="163"/>
      <c r="AN829" s="163"/>
      <c r="AO829" s="163"/>
      <c r="AP829" s="163"/>
      <c r="AQ829" s="163"/>
      <c r="AR829" s="163"/>
      <c r="AS829" s="163"/>
      <c r="AT829" s="163"/>
      <c r="AU829" s="163"/>
      <c r="AV829" s="163"/>
      <c r="AW829" s="163"/>
      <c r="AX829" s="163"/>
      <c r="AY829" s="163"/>
      <c r="AZ829" s="163"/>
      <c r="BA829" s="163"/>
      <c r="BB829" s="160"/>
      <c r="BC829" s="162"/>
    </row>
    <row r="830" spans="1:55" ht="22.5" customHeight="1">
      <c r="A830" s="309"/>
      <c r="B830" s="310"/>
      <c r="C830" s="310"/>
      <c r="D830" s="217" t="s">
        <v>269</v>
      </c>
      <c r="E830" s="163">
        <f t="shared" si="736"/>
        <v>0</v>
      </c>
      <c r="F830" s="163">
        <f t="shared" si="734"/>
        <v>0</v>
      </c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  <c r="AA830" s="163"/>
      <c r="AB830" s="163"/>
      <c r="AC830" s="163"/>
      <c r="AD830" s="163"/>
      <c r="AE830" s="163"/>
      <c r="AF830" s="163"/>
      <c r="AG830" s="163"/>
      <c r="AH830" s="163"/>
      <c r="AI830" s="163"/>
      <c r="AJ830" s="163"/>
      <c r="AK830" s="163"/>
      <c r="AL830" s="163"/>
      <c r="AM830" s="163"/>
      <c r="AN830" s="163"/>
      <c r="AO830" s="163"/>
      <c r="AP830" s="163"/>
      <c r="AQ830" s="163"/>
      <c r="AR830" s="163"/>
      <c r="AS830" s="163"/>
      <c r="AT830" s="163"/>
      <c r="AU830" s="163"/>
      <c r="AV830" s="163"/>
      <c r="AW830" s="163"/>
      <c r="AX830" s="163"/>
      <c r="AY830" s="163"/>
      <c r="AZ830" s="163"/>
      <c r="BA830" s="163"/>
      <c r="BB830" s="160"/>
      <c r="BC830" s="162"/>
    </row>
    <row r="831" spans="1:55" ht="31.2">
      <c r="A831" s="309"/>
      <c r="B831" s="310"/>
      <c r="C831" s="310"/>
      <c r="D831" s="220" t="s">
        <v>43</v>
      </c>
      <c r="E831" s="163">
        <f t="shared" si="736"/>
        <v>0</v>
      </c>
      <c r="F831" s="163">
        <f t="shared" si="734"/>
        <v>0</v>
      </c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  <c r="AA831" s="163"/>
      <c r="AB831" s="163"/>
      <c r="AC831" s="163"/>
      <c r="AD831" s="163"/>
      <c r="AE831" s="163"/>
      <c r="AF831" s="163"/>
      <c r="AG831" s="163"/>
      <c r="AH831" s="163"/>
      <c r="AI831" s="163"/>
      <c r="AJ831" s="163"/>
      <c r="AK831" s="163"/>
      <c r="AL831" s="163"/>
      <c r="AM831" s="163"/>
      <c r="AN831" s="163"/>
      <c r="AO831" s="163"/>
      <c r="AP831" s="163"/>
      <c r="AQ831" s="163"/>
      <c r="AR831" s="163"/>
      <c r="AS831" s="163"/>
      <c r="AT831" s="163"/>
      <c r="AU831" s="163"/>
      <c r="AV831" s="163"/>
      <c r="AW831" s="163"/>
      <c r="AX831" s="163"/>
      <c r="AY831" s="163"/>
      <c r="AZ831" s="163"/>
      <c r="BA831" s="163"/>
      <c r="BB831" s="160"/>
      <c r="BC831" s="162"/>
    </row>
    <row r="832" spans="1:55" ht="22.5" customHeight="1">
      <c r="A832" s="309"/>
      <c r="B832" s="310" t="s">
        <v>301</v>
      </c>
      <c r="C832" s="310" t="s">
        <v>298</v>
      </c>
      <c r="D832" s="150" t="s">
        <v>41</v>
      </c>
      <c r="E832" s="163">
        <f t="shared" ref="E832:E834" si="737">H832+K832+N832+Q832+T832+W832+Z832+AE832+AJ832+AO832+AT832+AY832</f>
        <v>1175.5999999999999</v>
      </c>
      <c r="F832" s="163">
        <f t="shared" ref="F832:F838" si="738">I832+L832+O832+R832+U832+X832+AA832+AF832+AK832+AP832+AU832+AZ832</f>
        <v>784.37526000000003</v>
      </c>
      <c r="G832" s="163">
        <f t="shared" si="730"/>
        <v>66.721270840421923</v>
      </c>
      <c r="H832" s="163">
        <f>H833+H834+H835+H837+H838</f>
        <v>0</v>
      </c>
      <c r="I832" s="163">
        <f t="shared" ref="I832:AZ832" si="739">I833+I834+I835+I837+I838</f>
        <v>0</v>
      </c>
      <c r="J832" s="163"/>
      <c r="K832" s="163">
        <f t="shared" si="739"/>
        <v>0</v>
      </c>
      <c r="L832" s="163">
        <f t="shared" si="739"/>
        <v>0</v>
      </c>
      <c r="M832" s="163"/>
      <c r="N832" s="163">
        <f t="shared" si="739"/>
        <v>784.37526000000003</v>
      </c>
      <c r="O832" s="163">
        <f t="shared" si="739"/>
        <v>784.37526000000003</v>
      </c>
      <c r="P832" s="163"/>
      <c r="Q832" s="163">
        <f t="shared" si="739"/>
        <v>0</v>
      </c>
      <c r="R832" s="163">
        <f t="shared" si="739"/>
        <v>0</v>
      </c>
      <c r="S832" s="163"/>
      <c r="T832" s="163">
        <f t="shared" si="739"/>
        <v>0</v>
      </c>
      <c r="U832" s="163">
        <f t="shared" si="739"/>
        <v>0</v>
      </c>
      <c r="V832" s="163"/>
      <c r="W832" s="163">
        <f t="shared" si="739"/>
        <v>4.7399999999839793E-3</v>
      </c>
      <c r="X832" s="163">
        <f t="shared" si="739"/>
        <v>0</v>
      </c>
      <c r="Y832" s="163"/>
      <c r="Z832" s="163">
        <f t="shared" si="739"/>
        <v>0</v>
      </c>
      <c r="AA832" s="163">
        <f t="shared" si="739"/>
        <v>0</v>
      </c>
      <c r="AB832" s="163">
        <f t="shared" si="739"/>
        <v>0</v>
      </c>
      <c r="AC832" s="163">
        <f t="shared" si="739"/>
        <v>0</v>
      </c>
      <c r="AD832" s="163"/>
      <c r="AE832" s="163">
        <f t="shared" si="739"/>
        <v>0</v>
      </c>
      <c r="AF832" s="163">
        <f t="shared" si="739"/>
        <v>0</v>
      </c>
      <c r="AG832" s="163">
        <f t="shared" si="739"/>
        <v>0</v>
      </c>
      <c r="AH832" s="163">
        <f t="shared" si="739"/>
        <v>0</v>
      </c>
      <c r="AI832" s="163"/>
      <c r="AJ832" s="163">
        <f t="shared" si="739"/>
        <v>0</v>
      </c>
      <c r="AK832" s="163">
        <f t="shared" si="739"/>
        <v>0</v>
      </c>
      <c r="AL832" s="163">
        <f t="shared" si="739"/>
        <v>0</v>
      </c>
      <c r="AM832" s="163">
        <f t="shared" si="739"/>
        <v>0</v>
      </c>
      <c r="AN832" s="163"/>
      <c r="AO832" s="163">
        <f t="shared" si="739"/>
        <v>0</v>
      </c>
      <c r="AP832" s="163">
        <f t="shared" si="739"/>
        <v>0</v>
      </c>
      <c r="AQ832" s="163">
        <f t="shared" si="739"/>
        <v>0</v>
      </c>
      <c r="AR832" s="163">
        <f t="shared" si="739"/>
        <v>0</v>
      </c>
      <c r="AS832" s="163"/>
      <c r="AT832" s="163">
        <f t="shared" si="739"/>
        <v>0</v>
      </c>
      <c r="AU832" s="163">
        <f t="shared" si="739"/>
        <v>0</v>
      </c>
      <c r="AV832" s="163">
        <f t="shared" si="739"/>
        <v>0</v>
      </c>
      <c r="AW832" s="163">
        <f t="shared" si="739"/>
        <v>0</v>
      </c>
      <c r="AX832" s="163"/>
      <c r="AY832" s="163">
        <f t="shared" si="739"/>
        <v>391.22</v>
      </c>
      <c r="AZ832" s="163">
        <f t="shared" si="739"/>
        <v>0</v>
      </c>
      <c r="BA832" s="163"/>
      <c r="BB832" s="160"/>
      <c r="BC832" s="162"/>
    </row>
    <row r="833" spans="1:55" ht="32.25" customHeight="1">
      <c r="A833" s="309"/>
      <c r="B833" s="310"/>
      <c r="C833" s="310"/>
      <c r="D833" s="148" t="s">
        <v>37</v>
      </c>
      <c r="E833" s="163">
        <f t="shared" si="737"/>
        <v>0</v>
      </c>
      <c r="F833" s="163">
        <f t="shared" si="738"/>
        <v>0</v>
      </c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3"/>
      <c r="AA833" s="163"/>
      <c r="AB833" s="163"/>
      <c r="AC833" s="163"/>
      <c r="AD833" s="163"/>
      <c r="AE833" s="163"/>
      <c r="AF833" s="163"/>
      <c r="AG833" s="163"/>
      <c r="AH833" s="163"/>
      <c r="AI833" s="163"/>
      <c r="AJ833" s="163"/>
      <c r="AK833" s="163"/>
      <c r="AL833" s="163"/>
      <c r="AM833" s="163"/>
      <c r="AN833" s="163"/>
      <c r="AO833" s="163"/>
      <c r="AP833" s="163"/>
      <c r="AQ833" s="163"/>
      <c r="AR833" s="163"/>
      <c r="AS833" s="163"/>
      <c r="AT833" s="163"/>
      <c r="AU833" s="163"/>
      <c r="AV833" s="163"/>
      <c r="AW833" s="163"/>
      <c r="AX833" s="163"/>
      <c r="AY833" s="163"/>
      <c r="AZ833" s="163"/>
      <c r="BA833" s="163"/>
      <c r="BB833" s="160"/>
      <c r="BC833" s="162"/>
    </row>
    <row r="834" spans="1:55" ht="50.25" customHeight="1">
      <c r="A834" s="309"/>
      <c r="B834" s="310"/>
      <c r="C834" s="310"/>
      <c r="D834" s="172" t="s">
        <v>2</v>
      </c>
      <c r="E834" s="163">
        <f t="shared" si="737"/>
        <v>0</v>
      </c>
      <c r="F834" s="163">
        <f t="shared" si="738"/>
        <v>0</v>
      </c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  <c r="AA834" s="163"/>
      <c r="AB834" s="163"/>
      <c r="AC834" s="163"/>
      <c r="AD834" s="163"/>
      <c r="AE834" s="163"/>
      <c r="AF834" s="163"/>
      <c r="AG834" s="163"/>
      <c r="AH834" s="163"/>
      <c r="AI834" s="163"/>
      <c r="AJ834" s="163"/>
      <c r="AK834" s="163"/>
      <c r="AL834" s="163"/>
      <c r="AM834" s="163"/>
      <c r="AN834" s="163"/>
      <c r="AO834" s="163"/>
      <c r="AP834" s="163"/>
      <c r="AQ834" s="163"/>
      <c r="AR834" s="163"/>
      <c r="AS834" s="163"/>
      <c r="AT834" s="163"/>
      <c r="AU834" s="163"/>
      <c r="AV834" s="163"/>
      <c r="AW834" s="163"/>
      <c r="AX834" s="163"/>
      <c r="AY834" s="163"/>
      <c r="AZ834" s="163"/>
      <c r="BA834" s="163"/>
      <c r="BB834" s="160"/>
      <c r="BC834" s="162"/>
    </row>
    <row r="835" spans="1:55" ht="22.5" customHeight="1">
      <c r="A835" s="309"/>
      <c r="B835" s="310"/>
      <c r="C835" s="310"/>
      <c r="D835" s="217" t="s">
        <v>268</v>
      </c>
      <c r="E835" s="163">
        <f>H835+K835+N835+Q835+T835+W835+Z835+AE835+AJ835+AO835+AT835+AY835</f>
        <v>1175.5999999999999</v>
      </c>
      <c r="F835" s="163">
        <f t="shared" si="738"/>
        <v>784.37526000000003</v>
      </c>
      <c r="G835" s="163">
        <f t="shared" si="730"/>
        <v>66.721270840421923</v>
      </c>
      <c r="H835" s="163"/>
      <c r="I835" s="163"/>
      <c r="J835" s="163"/>
      <c r="K835" s="163"/>
      <c r="L835" s="163"/>
      <c r="M835" s="163"/>
      <c r="N835" s="163">
        <v>784.37526000000003</v>
      </c>
      <c r="O835" s="163">
        <v>784.37526000000003</v>
      </c>
      <c r="P835" s="163"/>
      <c r="Q835" s="163"/>
      <c r="R835" s="163"/>
      <c r="S835" s="163"/>
      <c r="T835" s="163"/>
      <c r="U835" s="163"/>
      <c r="V835" s="163"/>
      <c r="W835" s="163">
        <f>876.36-784.37526-91.98</f>
        <v>4.7399999999839793E-3</v>
      </c>
      <c r="X835" s="163"/>
      <c r="Y835" s="163"/>
      <c r="Z835" s="163"/>
      <c r="AA835" s="163"/>
      <c r="AB835" s="163"/>
      <c r="AC835" s="163"/>
      <c r="AD835" s="163"/>
      <c r="AE835" s="163"/>
      <c r="AF835" s="163"/>
      <c r="AG835" s="163"/>
      <c r="AH835" s="163"/>
      <c r="AI835" s="163"/>
      <c r="AJ835" s="163"/>
      <c r="AK835" s="163"/>
      <c r="AL835" s="163"/>
      <c r="AM835" s="163"/>
      <c r="AN835" s="163"/>
      <c r="AO835" s="163"/>
      <c r="AP835" s="163"/>
      <c r="AQ835" s="163"/>
      <c r="AR835" s="163"/>
      <c r="AS835" s="163"/>
      <c r="AT835" s="206"/>
      <c r="AU835" s="163"/>
      <c r="AV835" s="163"/>
      <c r="AW835" s="163"/>
      <c r="AX835" s="163"/>
      <c r="AY835" s="163">
        <v>391.22</v>
      </c>
      <c r="AZ835" s="163"/>
      <c r="BA835" s="163"/>
      <c r="BB835" s="160"/>
      <c r="BC835" s="162"/>
    </row>
    <row r="836" spans="1:55" ht="82.5" customHeight="1">
      <c r="A836" s="309"/>
      <c r="B836" s="310"/>
      <c r="C836" s="310"/>
      <c r="D836" s="217" t="s">
        <v>274</v>
      </c>
      <c r="E836" s="163">
        <f t="shared" ref="E836:E841" si="740">H836+K836+N836+Q836+T836+W836+Z836+AE836+AJ836+AO836+AT836+AY836</f>
        <v>0</v>
      </c>
      <c r="F836" s="163">
        <f t="shared" si="738"/>
        <v>0</v>
      </c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3"/>
      <c r="AA836" s="163"/>
      <c r="AB836" s="163"/>
      <c r="AC836" s="163"/>
      <c r="AD836" s="163"/>
      <c r="AE836" s="163"/>
      <c r="AF836" s="163"/>
      <c r="AG836" s="163"/>
      <c r="AH836" s="163"/>
      <c r="AI836" s="163"/>
      <c r="AJ836" s="163"/>
      <c r="AK836" s="163"/>
      <c r="AL836" s="163"/>
      <c r="AM836" s="163"/>
      <c r="AN836" s="163"/>
      <c r="AO836" s="163"/>
      <c r="AP836" s="163"/>
      <c r="AQ836" s="163"/>
      <c r="AR836" s="163"/>
      <c r="AS836" s="163"/>
      <c r="AT836" s="163"/>
      <c r="AU836" s="163"/>
      <c r="AV836" s="163"/>
      <c r="AW836" s="163"/>
      <c r="AX836" s="163"/>
      <c r="AY836" s="163"/>
      <c r="AZ836" s="163"/>
      <c r="BA836" s="163"/>
      <c r="BB836" s="160"/>
      <c r="BC836" s="162"/>
    </row>
    <row r="837" spans="1:55" ht="22.5" customHeight="1">
      <c r="A837" s="309"/>
      <c r="B837" s="310"/>
      <c r="C837" s="310"/>
      <c r="D837" s="217" t="s">
        <v>269</v>
      </c>
      <c r="E837" s="163">
        <f t="shared" si="740"/>
        <v>0</v>
      </c>
      <c r="F837" s="163">
        <f t="shared" si="738"/>
        <v>0</v>
      </c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  <c r="AA837" s="163"/>
      <c r="AB837" s="163"/>
      <c r="AC837" s="163"/>
      <c r="AD837" s="163"/>
      <c r="AE837" s="163"/>
      <c r="AF837" s="163"/>
      <c r="AG837" s="163"/>
      <c r="AH837" s="163"/>
      <c r="AI837" s="163"/>
      <c r="AJ837" s="163"/>
      <c r="AK837" s="163"/>
      <c r="AL837" s="163"/>
      <c r="AM837" s="163"/>
      <c r="AN837" s="163"/>
      <c r="AO837" s="163"/>
      <c r="AP837" s="163"/>
      <c r="AQ837" s="163"/>
      <c r="AR837" s="163"/>
      <c r="AS837" s="163"/>
      <c r="AT837" s="163"/>
      <c r="AU837" s="163"/>
      <c r="AV837" s="163"/>
      <c r="AW837" s="163"/>
      <c r="AX837" s="163"/>
      <c r="AY837" s="163"/>
      <c r="AZ837" s="163"/>
      <c r="BA837" s="163"/>
      <c r="BB837" s="160"/>
      <c r="BC837" s="162"/>
    </row>
    <row r="838" spans="1:55" ht="31.2">
      <c r="A838" s="309"/>
      <c r="B838" s="310"/>
      <c r="C838" s="310"/>
      <c r="D838" s="220" t="s">
        <v>43</v>
      </c>
      <c r="E838" s="163">
        <f t="shared" si="740"/>
        <v>0</v>
      </c>
      <c r="F838" s="163">
        <f t="shared" si="738"/>
        <v>0</v>
      </c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3"/>
      <c r="AA838" s="163"/>
      <c r="AB838" s="163"/>
      <c r="AC838" s="163"/>
      <c r="AD838" s="163"/>
      <c r="AE838" s="163"/>
      <c r="AF838" s="163"/>
      <c r="AG838" s="163"/>
      <c r="AH838" s="163"/>
      <c r="AI838" s="163"/>
      <c r="AJ838" s="163"/>
      <c r="AK838" s="163"/>
      <c r="AL838" s="163"/>
      <c r="AM838" s="163"/>
      <c r="AN838" s="163"/>
      <c r="AO838" s="163"/>
      <c r="AP838" s="163"/>
      <c r="AQ838" s="163"/>
      <c r="AR838" s="163"/>
      <c r="AS838" s="163"/>
      <c r="AT838" s="163"/>
      <c r="AU838" s="163"/>
      <c r="AV838" s="163"/>
      <c r="AW838" s="163"/>
      <c r="AX838" s="163"/>
      <c r="AY838" s="163"/>
      <c r="AZ838" s="163"/>
      <c r="BA838" s="163"/>
      <c r="BB838" s="160"/>
      <c r="BC838" s="162"/>
    </row>
    <row r="839" spans="1:55" ht="22.5" customHeight="1">
      <c r="A839" s="309"/>
      <c r="B839" s="310" t="s">
        <v>302</v>
      </c>
      <c r="C839" s="310"/>
      <c r="D839" s="150" t="s">
        <v>41</v>
      </c>
      <c r="E839" s="163">
        <f t="shared" si="740"/>
        <v>322.77999999999997</v>
      </c>
      <c r="F839" s="163">
        <f t="shared" ref="F839:F845" si="741">I839+L839+O839+R839+U839+X839+AA839+AF839+AK839+AP839+AU839+AZ839</f>
        <v>322.77999999999997</v>
      </c>
      <c r="G839" s="163">
        <f t="shared" si="730"/>
        <v>100</v>
      </c>
      <c r="H839" s="163">
        <f>H840+H841+H842+H844+H845</f>
        <v>0</v>
      </c>
      <c r="I839" s="163">
        <f t="shared" ref="I839:AZ839" si="742">I840+I841+I842+I844+I845</f>
        <v>0</v>
      </c>
      <c r="J839" s="163"/>
      <c r="K839" s="163">
        <f t="shared" si="742"/>
        <v>0</v>
      </c>
      <c r="L839" s="163">
        <f t="shared" si="742"/>
        <v>0</v>
      </c>
      <c r="M839" s="163"/>
      <c r="N839" s="163">
        <f t="shared" si="742"/>
        <v>62.8</v>
      </c>
      <c r="O839" s="163">
        <f t="shared" si="742"/>
        <v>62.8</v>
      </c>
      <c r="P839" s="163"/>
      <c r="Q839" s="163">
        <f t="shared" si="742"/>
        <v>31.4</v>
      </c>
      <c r="R839" s="163">
        <f t="shared" si="742"/>
        <v>31.4</v>
      </c>
      <c r="S839" s="163"/>
      <c r="T839" s="163">
        <f t="shared" si="742"/>
        <v>31.4</v>
      </c>
      <c r="U839" s="163">
        <f t="shared" si="742"/>
        <v>31.4</v>
      </c>
      <c r="V839" s="163"/>
      <c r="W839" s="163">
        <f t="shared" si="742"/>
        <v>31.771899999999999</v>
      </c>
      <c r="X839" s="163">
        <f t="shared" si="742"/>
        <v>31.771899999999999</v>
      </c>
      <c r="Y839" s="163"/>
      <c r="Z839" s="163">
        <f t="shared" si="742"/>
        <v>31.028199999999998</v>
      </c>
      <c r="AA839" s="163">
        <f t="shared" si="742"/>
        <v>31.028199999999998</v>
      </c>
      <c r="AB839" s="163">
        <f t="shared" si="742"/>
        <v>0</v>
      </c>
      <c r="AC839" s="163">
        <f t="shared" si="742"/>
        <v>0</v>
      </c>
      <c r="AD839" s="163"/>
      <c r="AE839" s="163">
        <f t="shared" si="742"/>
        <v>27.7471</v>
      </c>
      <c r="AF839" s="163">
        <f t="shared" si="742"/>
        <v>27.7471</v>
      </c>
      <c r="AG839" s="163">
        <f t="shared" si="742"/>
        <v>0</v>
      </c>
      <c r="AH839" s="163">
        <f t="shared" si="742"/>
        <v>0</v>
      </c>
      <c r="AI839" s="163"/>
      <c r="AJ839" s="163">
        <f t="shared" si="742"/>
        <v>32.21998</v>
      </c>
      <c r="AK839" s="163">
        <f t="shared" si="742"/>
        <v>32.21998</v>
      </c>
      <c r="AL839" s="163">
        <f t="shared" si="742"/>
        <v>0</v>
      </c>
      <c r="AM839" s="163">
        <f t="shared" si="742"/>
        <v>0</v>
      </c>
      <c r="AN839" s="163"/>
      <c r="AO839" s="163">
        <f t="shared" si="742"/>
        <v>0</v>
      </c>
      <c r="AP839" s="163">
        <f t="shared" si="742"/>
        <v>0</v>
      </c>
      <c r="AQ839" s="163">
        <f t="shared" si="742"/>
        <v>0</v>
      </c>
      <c r="AR839" s="163">
        <f t="shared" si="742"/>
        <v>0</v>
      </c>
      <c r="AS839" s="163"/>
      <c r="AT839" s="163">
        <f t="shared" si="742"/>
        <v>74.412819999999996</v>
      </c>
      <c r="AU839" s="163">
        <f t="shared" si="742"/>
        <v>74.412819999999996</v>
      </c>
      <c r="AV839" s="163">
        <f t="shared" si="742"/>
        <v>0</v>
      </c>
      <c r="AW839" s="163">
        <f t="shared" si="742"/>
        <v>0</v>
      </c>
      <c r="AX839" s="163"/>
      <c r="AY839" s="163">
        <f t="shared" si="742"/>
        <v>0</v>
      </c>
      <c r="AZ839" s="163">
        <f t="shared" si="742"/>
        <v>0</v>
      </c>
      <c r="BA839" s="163"/>
      <c r="BB839" s="160"/>
      <c r="BC839" s="162"/>
    </row>
    <row r="840" spans="1:55" ht="32.25" customHeight="1">
      <c r="A840" s="309"/>
      <c r="B840" s="310"/>
      <c r="C840" s="310"/>
      <c r="D840" s="148" t="s">
        <v>37</v>
      </c>
      <c r="E840" s="163">
        <f t="shared" si="740"/>
        <v>0</v>
      </c>
      <c r="F840" s="163">
        <f t="shared" si="741"/>
        <v>0</v>
      </c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3"/>
      <c r="AA840" s="163"/>
      <c r="AB840" s="163"/>
      <c r="AC840" s="163"/>
      <c r="AD840" s="163"/>
      <c r="AE840" s="163"/>
      <c r="AF840" s="163"/>
      <c r="AG840" s="163"/>
      <c r="AH840" s="163"/>
      <c r="AI840" s="163"/>
      <c r="AJ840" s="163"/>
      <c r="AK840" s="163"/>
      <c r="AL840" s="163"/>
      <c r="AM840" s="163"/>
      <c r="AN840" s="163"/>
      <c r="AO840" s="163"/>
      <c r="AP840" s="163"/>
      <c r="AQ840" s="163"/>
      <c r="AR840" s="163"/>
      <c r="AS840" s="163"/>
      <c r="AT840" s="163"/>
      <c r="AU840" s="163"/>
      <c r="AV840" s="163"/>
      <c r="AW840" s="163"/>
      <c r="AX840" s="163"/>
      <c r="AY840" s="163"/>
      <c r="AZ840" s="163"/>
      <c r="BA840" s="163"/>
      <c r="BB840" s="160"/>
      <c r="BC840" s="162"/>
    </row>
    <row r="841" spans="1:55" ht="50.25" customHeight="1">
      <c r="A841" s="309"/>
      <c r="B841" s="310"/>
      <c r="C841" s="310"/>
      <c r="D841" s="172" t="s">
        <v>2</v>
      </c>
      <c r="E841" s="163">
        <f t="shared" si="740"/>
        <v>0</v>
      </c>
      <c r="F841" s="163">
        <f t="shared" si="741"/>
        <v>0</v>
      </c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3"/>
      <c r="AA841" s="163"/>
      <c r="AB841" s="163"/>
      <c r="AC841" s="163"/>
      <c r="AD841" s="163"/>
      <c r="AE841" s="163"/>
      <c r="AF841" s="163"/>
      <c r="AG841" s="163"/>
      <c r="AH841" s="163"/>
      <c r="AI841" s="163"/>
      <c r="AJ841" s="163"/>
      <c r="AK841" s="163"/>
      <c r="AL841" s="163"/>
      <c r="AM841" s="163"/>
      <c r="AN841" s="163"/>
      <c r="AO841" s="163"/>
      <c r="AP841" s="163"/>
      <c r="AQ841" s="163"/>
      <c r="AR841" s="163"/>
      <c r="AS841" s="163"/>
      <c r="AT841" s="163"/>
      <c r="AU841" s="163"/>
      <c r="AV841" s="163"/>
      <c r="AW841" s="163"/>
      <c r="AX841" s="163"/>
      <c r="AY841" s="163"/>
      <c r="AZ841" s="163"/>
      <c r="BA841" s="163"/>
      <c r="BB841" s="160"/>
      <c r="BC841" s="162"/>
    </row>
    <row r="842" spans="1:55" ht="22.5" customHeight="1">
      <c r="A842" s="309"/>
      <c r="B842" s="310"/>
      <c r="C842" s="310"/>
      <c r="D842" s="217" t="s">
        <v>268</v>
      </c>
      <c r="E842" s="204">
        <f>H842+K842+N842+Q842+T842+W842+Z842+AE842+AJ842+AO842+AT842+AY842</f>
        <v>322.77999999999997</v>
      </c>
      <c r="F842" s="204">
        <f t="shared" si="741"/>
        <v>322.77999999999997</v>
      </c>
      <c r="G842" s="163">
        <f t="shared" si="730"/>
        <v>100</v>
      </c>
      <c r="H842" s="163"/>
      <c r="I842" s="163"/>
      <c r="J842" s="163"/>
      <c r="K842" s="163"/>
      <c r="L842" s="163"/>
      <c r="M842" s="163"/>
      <c r="N842" s="163">
        <v>62.8</v>
      </c>
      <c r="O842" s="163">
        <v>62.8</v>
      </c>
      <c r="P842" s="163"/>
      <c r="Q842" s="163">
        <v>31.4</v>
      </c>
      <c r="R842" s="163">
        <v>31.4</v>
      </c>
      <c r="S842" s="163"/>
      <c r="T842" s="163">
        <v>31.4</v>
      </c>
      <c r="U842" s="163">
        <v>31.4</v>
      </c>
      <c r="V842" s="163"/>
      <c r="W842" s="163">
        <v>31.771899999999999</v>
      </c>
      <c r="X842" s="163">
        <v>31.771899999999999</v>
      </c>
      <c r="Y842" s="163"/>
      <c r="Z842" s="163">
        <v>31.028199999999998</v>
      </c>
      <c r="AA842" s="163">
        <v>31.028199999999998</v>
      </c>
      <c r="AB842" s="163"/>
      <c r="AC842" s="163"/>
      <c r="AD842" s="163"/>
      <c r="AE842" s="163">
        <v>27.7471</v>
      </c>
      <c r="AF842" s="163">
        <v>27.7471</v>
      </c>
      <c r="AG842" s="163"/>
      <c r="AH842" s="163"/>
      <c r="AI842" s="163"/>
      <c r="AJ842" s="163">
        <v>32.21998</v>
      </c>
      <c r="AK842" s="163">
        <v>32.21998</v>
      </c>
      <c r="AL842" s="163"/>
      <c r="AM842" s="163"/>
      <c r="AN842" s="163"/>
      <c r="AO842" s="163"/>
      <c r="AP842" s="163"/>
      <c r="AQ842" s="163"/>
      <c r="AR842" s="163"/>
      <c r="AS842" s="163"/>
      <c r="AT842" s="163">
        <v>74.412819999999996</v>
      </c>
      <c r="AU842" s="163">
        <v>74.412819999999996</v>
      </c>
      <c r="AV842" s="163"/>
      <c r="AW842" s="163"/>
      <c r="AX842" s="163"/>
      <c r="AY842" s="163"/>
      <c r="AZ842" s="163"/>
      <c r="BA842" s="163"/>
      <c r="BB842" s="160"/>
      <c r="BC842" s="162"/>
    </row>
    <row r="843" spans="1:55" ht="82.5" customHeight="1">
      <c r="A843" s="309"/>
      <c r="B843" s="310"/>
      <c r="C843" s="310"/>
      <c r="D843" s="217" t="s">
        <v>274</v>
      </c>
      <c r="E843" s="163">
        <f t="shared" ref="E843:E845" si="743">H843+K843+N843+Q843+T843+W843+Z843+AE843+AJ843+AO843+AT843+AY843</f>
        <v>0</v>
      </c>
      <c r="F843" s="163">
        <f t="shared" si="741"/>
        <v>0</v>
      </c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  <c r="AA843" s="163"/>
      <c r="AB843" s="163"/>
      <c r="AC843" s="163"/>
      <c r="AD843" s="163"/>
      <c r="AE843" s="163"/>
      <c r="AF843" s="163"/>
      <c r="AG843" s="163"/>
      <c r="AH843" s="163"/>
      <c r="AI843" s="163"/>
      <c r="AJ843" s="163"/>
      <c r="AK843" s="163"/>
      <c r="AL843" s="163"/>
      <c r="AM843" s="163"/>
      <c r="AN843" s="163"/>
      <c r="AO843" s="163"/>
      <c r="AP843" s="163"/>
      <c r="AQ843" s="163"/>
      <c r="AR843" s="163"/>
      <c r="AS843" s="163"/>
      <c r="AT843" s="163"/>
      <c r="AU843" s="163"/>
      <c r="AV843" s="163"/>
      <c r="AW843" s="163"/>
      <c r="AX843" s="163"/>
      <c r="AY843" s="163"/>
      <c r="AZ843" s="163"/>
      <c r="BA843" s="163"/>
      <c r="BB843" s="160"/>
      <c r="BC843" s="162"/>
    </row>
    <row r="844" spans="1:55" ht="22.5" customHeight="1">
      <c r="A844" s="309"/>
      <c r="B844" s="310"/>
      <c r="C844" s="310"/>
      <c r="D844" s="217" t="s">
        <v>269</v>
      </c>
      <c r="E844" s="163">
        <f t="shared" si="743"/>
        <v>0</v>
      </c>
      <c r="F844" s="163">
        <f t="shared" si="741"/>
        <v>0</v>
      </c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3"/>
      <c r="AA844" s="163"/>
      <c r="AB844" s="163"/>
      <c r="AC844" s="163"/>
      <c r="AD844" s="163"/>
      <c r="AE844" s="163"/>
      <c r="AF844" s="163"/>
      <c r="AG844" s="163"/>
      <c r="AH844" s="163"/>
      <c r="AI844" s="163"/>
      <c r="AJ844" s="163"/>
      <c r="AK844" s="163"/>
      <c r="AL844" s="163"/>
      <c r="AM844" s="163"/>
      <c r="AN844" s="163"/>
      <c r="AO844" s="163"/>
      <c r="AP844" s="163"/>
      <c r="AQ844" s="163"/>
      <c r="AR844" s="163"/>
      <c r="AS844" s="163"/>
      <c r="AT844" s="163"/>
      <c r="AU844" s="163"/>
      <c r="AV844" s="163"/>
      <c r="AW844" s="163"/>
      <c r="AX844" s="163"/>
      <c r="AY844" s="163"/>
      <c r="AZ844" s="163"/>
      <c r="BA844" s="163"/>
      <c r="BB844" s="160"/>
      <c r="BC844" s="162"/>
    </row>
    <row r="845" spans="1:55" ht="31.2">
      <c r="A845" s="309"/>
      <c r="B845" s="310"/>
      <c r="C845" s="310"/>
      <c r="D845" s="220" t="s">
        <v>43</v>
      </c>
      <c r="E845" s="163">
        <f t="shared" si="743"/>
        <v>0</v>
      </c>
      <c r="F845" s="163">
        <f t="shared" si="741"/>
        <v>0</v>
      </c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3"/>
      <c r="AA845" s="163"/>
      <c r="AB845" s="163"/>
      <c r="AC845" s="163"/>
      <c r="AD845" s="163"/>
      <c r="AE845" s="163"/>
      <c r="AF845" s="163"/>
      <c r="AG845" s="163"/>
      <c r="AH845" s="163"/>
      <c r="AI845" s="163"/>
      <c r="AJ845" s="163"/>
      <c r="AK845" s="163"/>
      <c r="AL845" s="163"/>
      <c r="AM845" s="163"/>
      <c r="AN845" s="163"/>
      <c r="AO845" s="163"/>
      <c r="AP845" s="163"/>
      <c r="AQ845" s="163"/>
      <c r="AR845" s="163"/>
      <c r="AS845" s="163"/>
      <c r="AT845" s="163"/>
      <c r="AU845" s="163"/>
      <c r="AV845" s="163"/>
      <c r="AW845" s="163"/>
      <c r="AX845" s="163"/>
      <c r="AY845" s="163"/>
      <c r="AZ845" s="163"/>
      <c r="BA845" s="163"/>
      <c r="BB845" s="160"/>
      <c r="BC845" s="162"/>
    </row>
    <row r="846" spans="1:55" ht="22.5" customHeight="1">
      <c r="A846" s="309"/>
      <c r="B846" s="310" t="s">
        <v>303</v>
      </c>
      <c r="C846" s="310"/>
      <c r="D846" s="150" t="s">
        <v>41</v>
      </c>
      <c r="E846" s="163">
        <f t="shared" ref="E846:E848" si="744">H846+K846+N846+Q846+T846+W846+Z846+AE846+AJ846+AO846+AT846+AY846</f>
        <v>17545.669999999998</v>
      </c>
      <c r="F846" s="163">
        <f t="shared" ref="F846:F852" si="745">I846+L846+O846+R846+U846+X846+AA846+AF846+AK846+AP846+AU846+AZ846</f>
        <v>15435.494089999998</v>
      </c>
      <c r="G846" s="163">
        <f t="shared" si="730"/>
        <v>87.973238354534189</v>
      </c>
      <c r="H846" s="163">
        <f>H847+H848+H849+H851+H852</f>
        <v>0</v>
      </c>
      <c r="I846" s="163">
        <f t="shared" ref="I846:AZ846" si="746">I847+I848+I849+I851+I852</f>
        <v>0</v>
      </c>
      <c r="J846" s="163"/>
      <c r="K846" s="163">
        <f t="shared" si="746"/>
        <v>0</v>
      </c>
      <c r="L846" s="163">
        <f t="shared" si="746"/>
        <v>0</v>
      </c>
      <c r="M846" s="163"/>
      <c r="N846" s="163">
        <f t="shared" si="746"/>
        <v>5434.4094599999999</v>
      </c>
      <c r="O846" s="163">
        <f t="shared" si="746"/>
        <v>5434.4094599999999</v>
      </c>
      <c r="P846" s="163"/>
      <c r="Q846" s="163">
        <f t="shared" si="746"/>
        <v>2717.2047299999999</v>
      </c>
      <c r="R846" s="163">
        <f t="shared" si="746"/>
        <v>2717.2047299999999</v>
      </c>
      <c r="S846" s="163"/>
      <c r="T846" s="163">
        <f t="shared" si="746"/>
        <v>2717.2047299999999</v>
      </c>
      <c r="U846" s="163">
        <f t="shared" si="746"/>
        <v>2717.2047299999999</v>
      </c>
      <c r="V846" s="163"/>
      <c r="W846" s="163">
        <f t="shared" si="746"/>
        <v>1300.0022300000001</v>
      </c>
      <c r="X846" s="163">
        <f t="shared" si="746"/>
        <v>1300.0022300000001</v>
      </c>
      <c r="Y846" s="163"/>
      <c r="Z846" s="163">
        <f t="shared" si="746"/>
        <v>560.84550999999999</v>
      </c>
      <c r="AA846" s="163">
        <f t="shared" si="746"/>
        <v>560.84550999999999</v>
      </c>
      <c r="AB846" s="163">
        <f t="shared" si="746"/>
        <v>0</v>
      </c>
      <c r="AC846" s="163">
        <f t="shared" si="746"/>
        <v>0</v>
      </c>
      <c r="AD846" s="163"/>
      <c r="AE846" s="163">
        <f t="shared" si="746"/>
        <v>541.79628000000002</v>
      </c>
      <c r="AF846" s="163">
        <f t="shared" si="746"/>
        <v>541.79628000000002</v>
      </c>
      <c r="AG846" s="163">
        <f t="shared" si="746"/>
        <v>0</v>
      </c>
      <c r="AH846" s="163">
        <f t="shared" si="746"/>
        <v>0</v>
      </c>
      <c r="AI846" s="163"/>
      <c r="AJ846" s="163">
        <f t="shared" si="746"/>
        <v>215.41628</v>
      </c>
      <c r="AK846" s="163">
        <f t="shared" si="746"/>
        <v>215.41628</v>
      </c>
      <c r="AL846" s="163">
        <f t="shared" si="746"/>
        <v>0</v>
      </c>
      <c r="AM846" s="163">
        <f t="shared" si="746"/>
        <v>0</v>
      </c>
      <c r="AN846" s="163"/>
      <c r="AO846" s="163">
        <f t="shared" si="746"/>
        <v>862.88928999999996</v>
      </c>
      <c r="AP846" s="163">
        <f t="shared" si="746"/>
        <v>862.88928999999996</v>
      </c>
      <c r="AQ846" s="163">
        <f t="shared" si="746"/>
        <v>0</v>
      </c>
      <c r="AR846" s="163">
        <f t="shared" si="746"/>
        <v>0</v>
      </c>
      <c r="AS846" s="163"/>
      <c r="AT846" s="163">
        <f t="shared" si="746"/>
        <v>1085.72558</v>
      </c>
      <c r="AU846" s="163">
        <f t="shared" si="746"/>
        <v>1085.72558</v>
      </c>
      <c r="AV846" s="163">
        <f t="shared" si="746"/>
        <v>0</v>
      </c>
      <c r="AW846" s="163">
        <f t="shared" si="746"/>
        <v>0</v>
      </c>
      <c r="AX846" s="163"/>
      <c r="AY846" s="163">
        <f t="shared" si="746"/>
        <v>2110.1759099999999</v>
      </c>
      <c r="AZ846" s="163">
        <f t="shared" si="746"/>
        <v>0</v>
      </c>
      <c r="BA846" s="163"/>
      <c r="BB846" s="160"/>
      <c r="BC846" s="162"/>
    </row>
    <row r="847" spans="1:55" ht="32.25" customHeight="1">
      <c r="A847" s="309"/>
      <c r="B847" s="310"/>
      <c r="C847" s="310"/>
      <c r="D847" s="148" t="s">
        <v>37</v>
      </c>
      <c r="E847" s="163">
        <f t="shared" si="744"/>
        <v>0</v>
      </c>
      <c r="F847" s="163">
        <f t="shared" si="745"/>
        <v>0</v>
      </c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3"/>
      <c r="AA847" s="163"/>
      <c r="AB847" s="163"/>
      <c r="AC847" s="163"/>
      <c r="AD847" s="163"/>
      <c r="AE847" s="163"/>
      <c r="AF847" s="163"/>
      <c r="AG847" s="163"/>
      <c r="AH847" s="163"/>
      <c r="AI847" s="163"/>
      <c r="AJ847" s="163"/>
      <c r="AK847" s="163"/>
      <c r="AL847" s="163"/>
      <c r="AM847" s="163"/>
      <c r="AN847" s="163"/>
      <c r="AO847" s="163"/>
      <c r="AP847" s="163"/>
      <c r="AQ847" s="163"/>
      <c r="AR847" s="163"/>
      <c r="AS847" s="163"/>
      <c r="AT847" s="163"/>
      <c r="AU847" s="163"/>
      <c r="AV847" s="163"/>
      <c r="AW847" s="163"/>
      <c r="AX847" s="163"/>
      <c r="AY847" s="163"/>
      <c r="AZ847" s="163"/>
      <c r="BA847" s="163"/>
      <c r="BB847" s="160"/>
      <c r="BC847" s="162"/>
    </row>
    <row r="848" spans="1:55" ht="50.25" customHeight="1">
      <c r="A848" s="309"/>
      <c r="B848" s="310"/>
      <c r="C848" s="310"/>
      <c r="D848" s="172" t="s">
        <v>2</v>
      </c>
      <c r="E848" s="163">
        <f t="shared" si="744"/>
        <v>0</v>
      </c>
      <c r="F848" s="163">
        <f t="shared" si="745"/>
        <v>0</v>
      </c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  <c r="AA848" s="163"/>
      <c r="AB848" s="163"/>
      <c r="AC848" s="163"/>
      <c r="AD848" s="163"/>
      <c r="AE848" s="163"/>
      <c r="AF848" s="163"/>
      <c r="AG848" s="163"/>
      <c r="AH848" s="163"/>
      <c r="AI848" s="163"/>
      <c r="AJ848" s="163"/>
      <c r="AK848" s="163"/>
      <c r="AL848" s="163"/>
      <c r="AM848" s="163"/>
      <c r="AN848" s="163"/>
      <c r="AO848" s="163"/>
      <c r="AP848" s="163"/>
      <c r="AQ848" s="163"/>
      <c r="AR848" s="163"/>
      <c r="AS848" s="163"/>
      <c r="AT848" s="163"/>
      <c r="AU848" s="163"/>
      <c r="AV848" s="163"/>
      <c r="AW848" s="163"/>
      <c r="AX848" s="163"/>
      <c r="AY848" s="163"/>
      <c r="AZ848" s="163"/>
      <c r="BA848" s="163"/>
      <c r="BB848" s="160"/>
      <c r="BC848" s="162"/>
    </row>
    <row r="849" spans="1:55" ht="22.5" customHeight="1">
      <c r="A849" s="309"/>
      <c r="B849" s="310"/>
      <c r="C849" s="310"/>
      <c r="D849" s="217" t="s">
        <v>268</v>
      </c>
      <c r="E849" s="163">
        <f>H849+K849+N849+Q849+T849+W849+Z849+AE849+AJ849+AO849+AT849+AY849</f>
        <v>17545.669999999998</v>
      </c>
      <c r="F849" s="163">
        <f t="shared" si="745"/>
        <v>15435.494089999998</v>
      </c>
      <c r="G849" s="163">
        <f t="shared" si="730"/>
        <v>87.973238354534189</v>
      </c>
      <c r="H849" s="163"/>
      <c r="I849" s="163"/>
      <c r="J849" s="163"/>
      <c r="K849" s="163"/>
      <c r="L849" s="163"/>
      <c r="M849" s="163"/>
      <c r="N849" s="163">
        <v>5434.4094599999999</v>
      </c>
      <c r="O849" s="163">
        <v>5434.4094599999999</v>
      </c>
      <c r="P849" s="163"/>
      <c r="Q849" s="163">
        <v>2717.2047299999999</v>
      </c>
      <c r="R849" s="163">
        <v>2717.2047299999999</v>
      </c>
      <c r="S849" s="163"/>
      <c r="T849" s="163">
        <v>2717.2047299999999</v>
      </c>
      <c r="U849" s="163">
        <v>2717.2047299999999</v>
      </c>
      <c r="V849" s="163"/>
      <c r="W849" s="163">
        <v>1300.0022300000001</v>
      </c>
      <c r="X849" s="163">
        <v>1300.0022300000001</v>
      </c>
      <c r="Y849" s="163"/>
      <c r="Z849" s="163">
        <v>560.84550999999999</v>
      </c>
      <c r="AA849" s="163">
        <v>560.84550999999999</v>
      </c>
      <c r="AB849" s="163"/>
      <c r="AC849" s="163"/>
      <c r="AD849" s="163"/>
      <c r="AE849" s="163">
        <v>541.79628000000002</v>
      </c>
      <c r="AF849" s="163">
        <v>541.79628000000002</v>
      </c>
      <c r="AG849" s="163"/>
      <c r="AH849" s="163"/>
      <c r="AI849" s="163"/>
      <c r="AJ849" s="163">
        <v>215.41628</v>
      </c>
      <c r="AK849" s="163">
        <v>215.41628</v>
      </c>
      <c r="AL849" s="163"/>
      <c r="AM849" s="163"/>
      <c r="AN849" s="163"/>
      <c r="AO849" s="163">
        <v>862.88928999999996</v>
      </c>
      <c r="AP849" s="163">
        <v>862.88928999999996</v>
      </c>
      <c r="AQ849" s="163"/>
      <c r="AR849" s="163"/>
      <c r="AS849" s="163"/>
      <c r="AT849" s="163">
        <v>1085.72558</v>
      </c>
      <c r="AU849" s="163">
        <v>1085.72558</v>
      </c>
      <c r="AV849" s="163"/>
      <c r="AW849" s="163"/>
      <c r="AX849" s="163"/>
      <c r="AY849" s="163">
        <v>2110.1759099999999</v>
      </c>
      <c r="AZ849" s="163"/>
      <c r="BA849" s="163"/>
      <c r="BB849" s="160"/>
      <c r="BC849" s="162"/>
    </row>
    <row r="850" spans="1:55" ht="82.5" customHeight="1">
      <c r="A850" s="309"/>
      <c r="B850" s="310"/>
      <c r="C850" s="310"/>
      <c r="D850" s="217" t="s">
        <v>274</v>
      </c>
      <c r="E850" s="163">
        <f t="shared" ref="E850:E852" si="747">H850+K850+N850+Q850+T850+W850+Z850+AE850+AJ850+AO850+AT850+AY850</f>
        <v>0</v>
      </c>
      <c r="F850" s="163">
        <f t="shared" si="745"/>
        <v>0</v>
      </c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3"/>
      <c r="AA850" s="163"/>
      <c r="AB850" s="163"/>
      <c r="AC850" s="163"/>
      <c r="AD850" s="163"/>
      <c r="AE850" s="163"/>
      <c r="AF850" s="163"/>
      <c r="AG850" s="163"/>
      <c r="AH850" s="163"/>
      <c r="AI850" s="163"/>
      <c r="AJ850" s="163"/>
      <c r="AK850" s="163"/>
      <c r="AL850" s="163"/>
      <c r="AM850" s="163"/>
      <c r="AN850" s="163"/>
      <c r="AO850" s="163"/>
      <c r="AP850" s="163"/>
      <c r="AQ850" s="163"/>
      <c r="AR850" s="163"/>
      <c r="AS850" s="163"/>
      <c r="AT850" s="163"/>
      <c r="AU850" s="163"/>
      <c r="AV850" s="163"/>
      <c r="AW850" s="163"/>
      <c r="AX850" s="163"/>
      <c r="AY850" s="163"/>
      <c r="AZ850" s="163"/>
      <c r="BA850" s="163"/>
      <c r="BB850" s="160"/>
      <c r="BC850" s="162"/>
    </row>
    <row r="851" spans="1:55" ht="22.5" customHeight="1">
      <c r="A851" s="309"/>
      <c r="B851" s="310"/>
      <c r="C851" s="310"/>
      <c r="D851" s="217" t="s">
        <v>269</v>
      </c>
      <c r="E851" s="163">
        <f t="shared" si="747"/>
        <v>0</v>
      </c>
      <c r="F851" s="163">
        <f t="shared" si="745"/>
        <v>0</v>
      </c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3"/>
      <c r="AA851" s="163"/>
      <c r="AB851" s="163"/>
      <c r="AC851" s="163"/>
      <c r="AD851" s="163"/>
      <c r="AE851" s="163"/>
      <c r="AF851" s="163"/>
      <c r="AG851" s="163"/>
      <c r="AH851" s="163"/>
      <c r="AI851" s="163"/>
      <c r="AJ851" s="163"/>
      <c r="AK851" s="163"/>
      <c r="AL851" s="163"/>
      <c r="AM851" s="163"/>
      <c r="AN851" s="163"/>
      <c r="AO851" s="163"/>
      <c r="AP851" s="163"/>
      <c r="AQ851" s="163"/>
      <c r="AR851" s="163"/>
      <c r="AS851" s="163"/>
      <c r="AT851" s="163"/>
      <c r="AU851" s="163"/>
      <c r="AV851" s="163"/>
      <c r="AW851" s="163"/>
      <c r="AX851" s="163"/>
      <c r="AY851" s="163"/>
      <c r="AZ851" s="163"/>
      <c r="BA851" s="163"/>
      <c r="BB851" s="160"/>
      <c r="BC851" s="162"/>
    </row>
    <row r="852" spans="1:55" ht="31.2">
      <c r="A852" s="309"/>
      <c r="B852" s="310"/>
      <c r="C852" s="310"/>
      <c r="D852" s="220" t="s">
        <v>43</v>
      </c>
      <c r="E852" s="163">
        <f t="shared" si="747"/>
        <v>0</v>
      </c>
      <c r="F852" s="163">
        <f t="shared" si="745"/>
        <v>0</v>
      </c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3"/>
      <c r="AA852" s="163"/>
      <c r="AB852" s="163"/>
      <c r="AC852" s="163"/>
      <c r="AD852" s="163"/>
      <c r="AE852" s="163"/>
      <c r="AF852" s="163"/>
      <c r="AG852" s="163"/>
      <c r="AH852" s="163"/>
      <c r="AI852" s="163"/>
      <c r="AJ852" s="163"/>
      <c r="AK852" s="163"/>
      <c r="AL852" s="163"/>
      <c r="AM852" s="163"/>
      <c r="AN852" s="163"/>
      <c r="AO852" s="163"/>
      <c r="AP852" s="163"/>
      <c r="AQ852" s="163"/>
      <c r="AR852" s="163"/>
      <c r="AS852" s="163"/>
      <c r="AT852" s="163"/>
      <c r="AU852" s="163"/>
      <c r="AV852" s="163"/>
      <c r="AW852" s="163"/>
      <c r="AX852" s="163"/>
      <c r="AY852" s="163"/>
      <c r="AZ852" s="163"/>
      <c r="BA852" s="163"/>
      <c r="BB852" s="160"/>
      <c r="BC852" s="162"/>
    </row>
    <row r="853" spans="1:55" ht="22.5" customHeight="1">
      <c r="A853" s="309"/>
      <c r="B853" s="310" t="s">
        <v>304</v>
      </c>
      <c r="C853" s="310"/>
      <c r="D853" s="150" t="s">
        <v>41</v>
      </c>
      <c r="E853" s="163">
        <f t="shared" ref="E853:E855" si="748">H853+K853+N853+Q853+T853+W853+Z853+AE853+AJ853+AO853+AT853+AY853</f>
        <v>2915.8500000000004</v>
      </c>
      <c r="F853" s="163">
        <f t="shared" ref="F853:F859" si="749">I853+L853+O853+R853+U853+X853+AA853+AF853+AK853+AP853+AU853+AZ853</f>
        <v>2260.9580900000001</v>
      </c>
      <c r="G853" s="163">
        <f t="shared" si="730"/>
        <v>77.540274362535783</v>
      </c>
      <c r="H853" s="163">
        <f>H854+H855+H856+H858+H859</f>
        <v>0</v>
      </c>
      <c r="I853" s="163">
        <f t="shared" ref="I853:AZ853" si="750">I854+I855+I856+I858+I859</f>
        <v>0</v>
      </c>
      <c r="J853" s="163"/>
      <c r="K853" s="163">
        <f t="shared" si="750"/>
        <v>0</v>
      </c>
      <c r="L853" s="163">
        <f t="shared" si="750"/>
        <v>0</v>
      </c>
      <c r="M853" s="163"/>
      <c r="N853" s="163">
        <f t="shared" si="750"/>
        <v>698.37465999999995</v>
      </c>
      <c r="O853" s="163">
        <f t="shared" si="750"/>
        <v>698.37465999999995</v>
      </c>
      <c r="P853" s="163"/>
      <c r="Q853" s="163">
        <f t="shared" si="750"/>
        <v>349.18732999999997</v>
      </c>
      <c r="R853" s="163">
        <f t="shared" si="750"/>
        <v>349.18732999999997</v>
      </c>
      <c r="S853" s="163"/>
      <c r="T853" s="163">
        <f t="shared" si="750"/>
        <v>349.18732999999997</v>
      </c>
      <c r="U853" s="163">
        <f t="shared" si="750"/>
        <v>349.18732999999997</v>
      </c>
      <c r="V853" s="163"/>
      <c r="W853" s="163">
        <f t="shared" si="750"/>
        <v>268.97422999999998</v>
      </c>
      <c r="X853" s="163">
        <f t="shared" si="750"/>
        <v>268.97422999999998</v>
      </c>
      <c r="Y853" s="163"/>
      <c r="Z853" s="163">
        <f t="shared" si="750"/>
        <v>80.063839999999999</v>
      </c>
      <c r="AA853" s="163">
        <f t="shared" si="750"/>
        <v>80.063839999999999</v>
      </c>
      <c r="AB853" s="163">
        <f t="shared" si="750"/>
        <v>0</v>
      </c>
      <c r="AC853" s="163">
        <f t="shared" si="750"/>
        <v>0</v>
      </c>
      <c r="AD853" s="163"/>
      <c r="AE853" s="163">
        <f t="shared" si="750"/>
        <v>214.49393000000001</v>
      </c>
      <c r="AF853" s="163">
        <f t="shared" si="750"/>
        <v>214.49393000000001</v>
      </c>
      <c r="AG853" s="163">
        <f t="shared" si="750"/>
        <v>0</v>
      </c>
      <c r="AH853" s="163">
        <f t="shared" si="750"/>
        <v>0</v>
      </c>
      <c r="AI853" s="163"/>
      <c r="AJ853" s="163">
        <f t="shared" si="750"/>
        <v>0</v>
      </c>
      <c r="AK853" s="163">
        <f t="shared" si="750"/>
        <v>0</v>
      </c>
      <c r="AL853" s="163">
        <f t="shared" si="750"/>
        <v>0</v>
      </c>
      <c r="AM853" s="163">
        <f t="shared" si="750"/>
        <v>0</v>
      </c>
      <c r="AN853" s="163"/>
      <c r="AO853" s="163">
        <f t="shared" si="750"/>
        <v>50.870699999999999</v>
      </c>
      <c r="AP853" s="163">
        <f t="shared" si="750"/>
        <v>50.870699999999999</v>
      </c>
      <c r="AQ853" s="163">
        <f t="shared" si="750"/>
        <v>0</v>
      </c>
      <c r="AR853" s="163">
        <f t="shared" si="750"/>
        <v>0</v>
      </c>
      <c r="AS853" s="163"/>
      <c r="AT853" s="163">
        <f t="shared" si="750"/>
        <v>249.80607000000001</v>
      </c>
      <c r="AU853" s="163">
        <f t="shared" si="750"/>
        <v>249.80607000000001</v>
      </c>
      <c r="AV853" s="163">
        <f t="shared" si="750"/>
        <v>0</v>
      </c>
      <c r="AW853" s="163">
        <f t="shared" si="750"/>
        <v>0</v>
      </c>
      <c r="AX853" s="163"/>
      <c r="AY853" s="163">
        <f t="shared" si="750"/>
        <v>654.89191000000005</v>
      </c>
      <c r="AZ853" s="163">
        <f t="shared" si="750"/>
        <v>0</v>
      </c>
      <c r="BA853" s="163"/>
      <c r="BB853" s="160"/>
      <c r="BC853" s="162"/>
    </row>
    <row r="854" spans="1:55" ht="32.25" customHeight="1">
      <c r="A854" s="309"/>
      <c r="B854" s="310"/>
      <c r="C854" s="310"/>
      <c r="D854" s="148" t="s">
        <v>37</v>
      </c>
      <c r="E854" s="163">
        <f t="shared" si="748"/>
        <v>0</v>
      </c>
      <c r="F854" s="163">
        <f t="shared" si="749"/>
        <v>0</v>
      </c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3"/>
      <c r="AA854" s="163"/>
      <c r="AB854" s="163"/>
      <c r="AC854" s="163"/>
      <c r="AD854" s="163"/>
      <c r="AE854" s="163"/>
      <c r="AF854" s="163"/>
      <c r="AG854" s="163"/>
      <c r="AH854" s="163"/>
      <c r="AI854" s="163"/>
      <c r="AJ854" s="163"/>
      <c r="AK854" s="163"/>
      <c r="AL854" s="163"/>
      <c r="AM854" s="163"/>
      <c r="AN854" s="163"/>
      <c r="AO854" s="163"/>
      <c r="AP854" s="163"/>
      <c r="AQ854" s="163"/>
      <c r="AR854" s="163"/>
      <c r="AS854" s="163"/>
      <c r="AT854" s="163"/>
      <c r="AU854" s="163"/>
      <c r="AV854" s="163"/>
      <c r="AW854" s="163"/>
      <c r="AX854" s="163"/>
      <c r="AY854" s="163"/>
      <c r="AZ854" s="163"/>
      <c r="BA854" s="163"/>
      <c r="BB854" s="160"/>
      <c r="BC854" s="162"/>
    </row>
    <row r="855" spans="1:55" ht="50.25" customHeight="1">
      <c r="A855" s="309"/>
      <c r="B855" s="310"/>
      <c r="C855" s="310"/>
      <c r="D855" s="172" t="s">
        <v>2</v>
      </c>
      <c r="E855" s="163">
        <f t="shared" si="748"/>
        <v>0</v>
      </c>
      <c r="F855" s="163">
        <f t="shared" si="749"/>
        <v>0</v>
      </c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3"/>
      <c r="AA855" s="163"/>
      <c r="AB855" s="163"/>
      <c r="AC855" s="163"/>
      <c r="AD855" s="163"/>
      <c r="AE855" s="163"/>
      <c r="AF855" s="163"/>
      <c r="AG855" s="163"/>
      <c r="AH855" s="163"/>
      <c r="AI855" s="163"/>
      <c r="AJ855" s="163"/>
      <c r="AK855" s="163"/>
      <c r="AL855" s="163"/>
      <c r="AM855" s="163"/>
      <c r="AN855" s="163"/>
      <c r="AO855" s="163"/>
      <c r="AP855" s="163"/>
      <c r="AQ855" s="163"/>
      <c r="AR855" s="163"/>
      <c r="AS855" s="163"/>
      <c r="AT855" s="163"/>
      <c r="AU855" s="163"/>
      <c r="AV855" s="163"/>
      <c r="AW855" s="163"/>
      <c r="AX855" s="163"/>
      <c r="AY855" s="163"/>
      <c r="AZ855" s="163"/>
      <c r="BA855" s="163"/>
      <c r="BB855" s="160"/>
      <c r="BC855" s="162"/>
    </row>
    <row r="856" spans="1:55" ht="22.5" customHeight="1">
      <c r="A856" s="309"/>
      <c r="B856" s="310"/>
      <c r="C856" s="310"/>
      <c r="D856" s="217" t="s">
        <v>268</v>
      </c>
      <c r="E856" s="163">
        <f>H856+K856+N856+Q856+T856+W856+Z856+AE856+AJ856+AO856+AT856+AY856</f>
        <v>2915.8500000000004</v>
      </c>
      <c r="F856" s="163">
        <f t="shared" si="749"/>
        <v>2260.9580900000001</v>
      </c>
      <c r="G856" s="163">
        <f t="shared" si="730"/>
        <v>77.540274362535783</v>
      </c>
      <c r="H856" s="163"/>
      <c r="I856" s="163"/>
      <c r="J856" s="163"/>
      <c r="K856" s="163"/>
      <c r="L856" s="163"/>
      <c r="M856" s="163"/>
      <c r="N856" s="207">
        <v>698.37465999999995</v>
      </c>
      <c r="O856" s="207">
        <v>698.37465999999995</v>
      </c>
      <c r="P856" s="207"/>
      <c r="Q856" s="207">
        <v>349.18732999999997</v>
      </c>
      <c r="R856" s="207">
        <v>349.18732999999997</v>
      </c>
      <c r="S856" s="163"/>
      <c r="T856" s="207">
        <v>349.18732999999997</v>
      </c>
      <c r="U856" s="207">
        <v>349.18732999999997</v>
      </c>
      <c r="V856" s="163"/>
      <c r="W856" s="163">
        <v>268.97422999999998</v>
      </c>
      <c r="X856" s="163">
        <v>268.97422999999998</v>
      </c>
      <c r="Y856" s="163"/>
      <c r="Z856" s="207">
        <v>80.063839999999999</v>
      </c>
      <c r="AA856" s="207">
        <v>80.063839999999999</v>
      </c>
      <c r="AB856" s="163"/>
      <c r="AC856" s="163"/>
      <c r="AD856" s="163"/>
      <c r="AE856" s="163">
        <v>214.49393000000001</v>
      </c>
      <c r="AF856" s="163">
        <v>214.49393000000001</v>
      </c>
      <c r="AG856" s="163"/>
      <c r="AH856" s="163"/>
      <c r="AI856" s="163"/>
      <c r="AJ856" s="207"/>
      <c r="AK856" s="163"/>
      <c r="AL856" s="163"/>
      <c r="AM856" s="163"/>
      <c r="AN856" s="163"/>
      <c r="AO856" s="163">
        <v>50.870699999999999</v>
      </c>
      <c r="AP856" s="163">
        <v>50.870699999999999</v>
      </c>
      <c r="AQ856" s="163"/>
      <c r="AR856" s="163"/>
      <c r="AS856" s="163"/>
      <c r="AT856" s="163">
        <v>249.80607000000001</v>
      </c>
      <c r="AU856" s="163">
        <v>249.80607000000001</v>
      </c>
      <c r="AV856" s="163"/>
      <c r="AW856" s="163"/>
      <c r="AX856" s="163"/>
      <c r="AY856" s="207">
        <v>654.89191000000005</v>
      </c>
      <c r="AZ856" s="163"/>
      <c r="BA856" s="163"/>
      <c r="BB856" s="160"/>
      <c r="BC856" s="162"/>
    </row>
    <row r="857" spans="1:55" ht="82.5" customHeight="1">
      <c r="A857" s="309"/>
      <c r="B857" s="310"/>
      <c r="C857" s="310"/>
      <c r="D857" s="217" t="s">
        <v>274</v>
      </c>
      <c r="E857" s="163">
        <f t="shared" ref="E857:E859" si="751">H857+K857+N857+Q857+T857+W857+Z857+AE857+AJ857+AO857+AT857+AY857</f>
        <v>0</v>
      </c>
      <c r="F857" s="163">
        <f t="shared" si="749"/>
        <v>0</v>
      </c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3"/>
      <c r="AA857" s="163"/>
      <c r="AB857" s="163"/>
      <c r="AC857" s="163"/>
      <c r="AD857" s="163"/>
      <c r="AE857" s="163"/>
      <c r="AF857" s="163"/>
      <c r="AG857" s="163"/>
      <c r="AH857" s="163"/>
      <c r="AI857" s="163"/>
      <c r="AJ857" s="163"/>
      <c r="AK857" s="163"/>
      <c r="AL857" s="163"/>
      <c r="AM857" s="163"/>
      <c r="AN857" s="163"/>
      <c r="AO857" s="163"/>
      <c r="AP857" s="163"/>
      <c r="AQ857" s="163"/>
      <c r="AR857" s="163"/>
      <c r="AS857" s="163"/>
      <c r="AT857" s="163"/>
      <c r="AU857" s="163"/>
      <c r="AV857" s="163"/>
      <c r="AW857" s="163"/>
      <c r="AX857" s="163"/>
      <c r="AY857" s="163"/>
      <c r="AZ857" s="163"/>
      <c r="BA857" s="163"/>
      <c r="BB857" s="160"/>
      <c r="BC857" s="162"/>
    </row>
    <row r="858" spans="1:55" ht="22.5" customHeight="1">
      <c r="A858" s="309"/>
      <c r="B858" s="310"/>
      <c r="C858" s="310"/>
      <c r="D858" s="217" t="s">
        <v>269</v>
      </c>
      <c r="E858" s="163">
        <f t="shared" si="751"/>
        <v>0</v>
      </c>
      <c r="F858" s="163">
        <f t="shared" si="749"/>
        <v>0</v>
      </c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3"/>
      <c r="AA858" s="163"/>
      <c r="AB858" s="163"/>
      <c r="AC858" s="163"/>
      <c r="AD858" s="163"/>
      <c r="AE858" s="163"/>
      <c r="AF858" s="163"/>
      <c r="AG858" s="163"/>
      <c r="AH858" s="163"/>
      <c r="AI858" s="163"/>
      <c r="AJ858" s="163"/>
      <c r="AK858" s="163"/>
      <c r="AL858" s="163"/>
      <c r="AM858" s="163"/>
      <c r="AN858" s="163"/>
      <c r="AO858" s="163"/>
      <c r="AP858" s="163"/>
      <c r="AQ858" s="163"/>
      <c r="AR858" s="163"/>
      <c r="AS858" s="163"/>
      <c r="AT858" s="163"/>
      <c r="AU858" s="163"/>
      <c r="AV858" s="163"/>
      <c r="AW858" s="163"/>
      <c r="AX858" s="163"/>
      <c r="AY858" s="163"/>
      <c r="AZ858" s="163"/>
      <c r="BA858" s="163"/>
      <c r="BB858" s="160"/>
      <c r="BC858" s="162"/>
    </row>
    <row r="859" spans="1:55" ht="31.2">
      <c r="A859" s="309"/>
      <c r="B859" s="310"/>
      <c r="C859" s="310"/>
      <c r="D859" s="220" t="s">
        <v>43</v>
      </c>
      <c r="E859" s="163">
        <f t="shared" si="751"/>
        <v>0</v>
      </c>
      <c r="F859" s="163">
        <f t="shared" si="749"/>
        <v>0</v>
      </c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3"/>
      <c r="AA859" s="163"/>
      <c r="AB859" s="163"/>
      <c r="AC859" s="163"/>
      <c r="AD859" s="163"/>
      <c r="AE859" s="163"/>
      <c r="AF859" s="163"/>
      <c r="AG859" s="163"/>
      <c r="AH859" s="163"/>
      <c r="AI859" s="163"/>
      <c r="AJ859" s="163"/>
      <c r="AK859" s="163"/>
      <c r="AL859" s="163"/>
      <c r="AM859" s="163"/>
      <c r="AN859" s="163"/>
      <c r="AO859" s="163"/>
      <c r="AP859" s="163"/>
      <c r="AQ859" s="163"/>
      <c r="AR859" s="163"/>
      <c r="AS859" s="163"/>
      <c r="AT859" s="163"/>
      <c r="AU859" s="163"/>
      <c r="AV859" s="163"/>
      <c r="AW859" s="163"/>
      <c r="AX859" s="163"/>
      <c r="AY859" s="163"/>
      <c r="AZ859" s="163"/>
      <c r="BA859" s="163"/>
      <c r="BB859" s="160"/>
      <c r="BC859" s="162"/>
    </row>
    <row r="860" spans="1:55" ht="22.5" customHeight="1">
      <c r="A860" s="309"/>
      <c r="B860" s="310" t="s">
        <v>305</v>
      </c>
      <c r="C860" s="310"/>
      <c r="D860" s="150" t="s">
        <v>41</v>
      </c>
      <c r="E860" s="163">
        <f t="shared" ref="E860:E862" si="752">H860+K860+N860+Q860+T860+W860+Z860+AE860+AJ860+AO860+AT860+AY860</f>
        <v>1775.7899999999995</v>
      </c>
      <c r="F860" s="163">
        <f t="shared" ref="F860:F866" si="753">I860+L860+O860+R860+U860+X860+AA860+AF860+AK860+AP860+AU860+AZ860</f>
        <v>1773.0171399999997</v>
      </c>
      <c r="G860" s="163">
        <f t="shared" si="730"/>
        <v>99.843852032053348</v>
      </c>
      <c r="H860" s="163">
        <f>H861+H862+H863+H865+H866</f>
        <v>0</v>
      </c>
      <c r="I860" s="163">
        <f t="shared" ref="I860:AZ860" si="754">I861+I862+I863+I865+I866</f>
        <v>0</v>
      </c>
      <c r="J860" s="163"/>
      <c r="K860" s="163">
        <f t="shared" si="754"/>
        <v>0</v>
      </c>
      <c r="L860" s="163">
        <f t="shared" si="754"/>
        <v>0</v>
      </c>
      <c r="M860" s="163"/>
      <c r="N860" s="163">
        <f t="shared" si="754"/>
        <v>549.16224</v>
      </c>
      <c r="O860" s="163">
        <f t="shared" si="754"/>
        <v>549.16224</v>
      </c>
      <c r="P860" s="163"/>
      <c r="Q860" s="163">
        <f t="shared" si="754"/>
        <v>274.58112</v>
      </c>
      <c r="R860" s="163">
        <f t="shared" si="754"/>
        <v>274.58112</v>
      </c>
      <c r="S860" s="163"/>
      <c r="T860" s="163">
        <f t="shared" si="754"/>
        <v>274.58112</v>
      </c>
      <c r="U860" s="163">
        <f t="shared" si="754"/>
        <v>274.58112</v>
      </c>
      <c r="V860" s="163"/>
      <c r="W860" s="163">
        <f t="shared" si="754"/>
        <v>272.87378999999999</v>
      </c>
      <c r="X860" s="163">
        <f t="shared" si="754"/>
        <v>272.87378999999999</v>
      </c>
      <c r="Y860" s="163"/>
      <c r="Z860" s="163">
        <f t="shared" si="754"/>
        <v>38.081729999999993</v>
      </c>
      <c r="AA860" s="163">
        <f t="shared" si="754"/>
        <v>38.08173</v>
      </c>
      <c r="AB860" s="163">
        <f t="shared" si="754"/>
        <v>0</v>
      </c>
      <c r="AC860" s="163">
        <f t="shared" si="754"/>
        <v>0</v>
      </c>
      <c r="AD860" s="163"/>
      <c r="AE860" s="163">
        <f t="shared" si="754"/>
        <v>46.494630000000001</v>
      </c>
      <c r="AF860" s="163">
        <f t="shared" si="754"/>
        <v>46.494630000000001</v>
      </c>
      <c r="AG860" s="163">
        <f t="shared" si="754"/>
        <v>0</v>
      </c>
      <c r="AH860" s="163">
        <f t="shared" si="754"/>
        <v>0</v>
      </c>
      <c r="AI860" s="163"/>
      <c r="AJ860" s="163">
        <f t="shared" si="754"/>
        <v>37.092509999999997</v>
      </c>
      <c r="AK860" s="163">
        <f t="shared" si="754"/>
        <v>37.092509999999997</v>
      </c>
      <c r="AL860" s="163">
        <f t="shared" si="754"/>
        <v>0</v>
      </c>
      <c r="AM860" s="163">
        <f t="shared" si="754"/>
        <v>0</v>
      </c>
      <c r="AN860" s="163"/>
      <c r="AO860" s="163">
        <f t="shared" si="754"/>
        <v>67.006680000000003</v>
      </c>
      <c r="AP860" s="163">
        <f t="shared" si="754"/>
        <v>67.006680000000003</v>
      </c>
      <c r="AQ860" s="163">
        <f t="shared" si="754"/>
        <v>0</v>
      </c>
      <c r="AR860" s="163">
        <f t="shared" si="754"/>
        <v>0</v>
      </c>
      <c r="AS860" s="163"/>
      <c r="AT860" s="163">
        <f t="shared" si="754"/>
        <v>213.14331999999999</v>
      </c>
      <c r="AU860" s="163">
        <f t="shared" si="754"/>
        <v>213.14331999999999</v>
      </c>
      <c r="AV860" s="163">
        <f t="shared" si="754"/>
        <v>0</v>
      </c>
      <c r="AW860" s="163">
        <f t="shared" si="754"/>
        <v>0</v>
      </c>
      <c r="AX860" s="163"/>
      <c r="AY860" s="163">
        <f t="shared" si="754"/>
        <v>2.7728600000000001</v>
      </c>
      <c r="AZ860" s="163">
        <f t="shared" si="754"/>
        <v>0</v>
      </c>
      <c r="BA860" s="163"/>
      <c r="BB860" s="160"/>
      <c r="BC860" s="162"/>
    </row>
    <row r="861" spans="1:55" ht="32.25" customHeight="1">
      <c r="A861" s="309"/>
      <c r="B861" s="310"/>
      <c r="C861" s="310"/>
      <c r="D861" s="148" t="s">
        <v>37</v>
      </c>
      <c r="E861" s="163">
        <f t="shared" si="752"/>
        <v>0</v>
      </c>
      <c r="F861" s="163">
        <f t="shared" si="753"/>
        <v>0</v>
      </c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3"/>
      <c r="AA861" s="163"/>
      <c r="AB861" s="163"/>
      <c r="AC861" s="163"/>
      <c r="AD861" s="163"/>
      <c r="AE861" s="163"/>
      <c r="AF861" s="163"/>
      <c r="AG861" s="163"/>
      <c r="AH861" s="163"/>
      <c r="AI861" s="163"/>
      <c r="AJ861" s="163"/>
      <c r="AK861" s="163"/>
      <c r="AL861" s="163"/>
      <c r="AM861" s="163"/>
      <c r="AN861" s="163"/>
      <c r="AO861" s="163"/>
      <c r="AP861" s="163"/>
      <c r="AQ861" s="163"/>
      <c r="AR861" s="163"/>
      <c r="AS861" s="163"/>
      <c r="AT861" s="163"/>
      <c r="AU861" s="163"/>
      <c r="AV861" s="163"/>
      <c r="AW861" s="163"/>
      <c r="AX861" s="163"/>
      <c r="AY861" s="163"/>
      <c r="AZ861" s="163"/>
      <c r="BA861" s="163"/>
      <c r="BB861" s="160"/>
      <c r="BC861" s="162"/>
    </row>
    <row r="862" spans="1:55" ht="50.25" customHeight="1">
      <c r="A862" s="309"/>
      <c r="B862" s="310"/>
      <c r="C862" s="310"/>
      <c r="D862" s="172" t="s">
        <v>2</v>
      </c>
      <c r="E862" s="163">
        <f t="shared" si="752"/>
        <v>0</v>
      </c>
      <c r="F862" s="163">
        <f t="shared" si="753"/>
        <v>0</v>
      </c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  <c r="AA862" s="163"/>
      <c r="AB862" s="163"/>
      <c r="AC862" s="163"/>
      <c r="AD862" s="163"/>
      <c r="AE862" s="163"/>
      <c r="AF862" s="163"/>
      <c r="AG862" s="163"/>
      <c r="AH862" s="163"/>
      <c r="AI862" s="163"/>
      <c r="AJ862" s="163"/>
      <c r="AK862" s="163"/>
      <c r="AL862" s="163"/>
      <c r="AM862" s="163"/>
      <c r="AN862" s="163"/>
      <c r="AO862" s="163"/>
      <c r="AP862" s="163"/>
      <c r="AQ862" s="163"/>
      <c r="AR862" s="163"/>
      <c r="AS862" s="163"/>
      <c r="AT862" s="163"/>
      <c r="AU862" s="163"/>
      <c r="AV862" s="163"/>
      <c r="AW862" s="163"/>
      <c r="AX862" s="163"/>
      <c r="AY862" s="163"/>
      <c r="AZ862" s="163"/>
      <c r="BA862" s="163"/>
      <c r="BB862" s="160"/>
      <c r="BC862" s="162"/>
    </row>
    <row r="863" spans="1:55" ht="22.5" customHeight="1">
      <c r="A863" s="309"/>
      <c r="B863" s="310"/>
      <c r="C863" s="310"/>
      <c r="D863" s="217" t="s">
        <v>268</v>
      </c>
      <c r="E863" s="163">
        <f>H863+K863+N863+Q863+T863+W863+Z863+AE863+AJ863+AO863+AT863+AY863</f>
        <v>1775.7899999999995</v>
      </c>
      <c r="F863" s="163">
        <f t="shared" si="753"/>
        <v>1773.0171399999997</v>
      </c>
      <c r="G863" s="163">
        <f t="shared" si="730"/>
        <v>99.843852032053348</v>
      </c>
      <c r="H863" s="163"/>
      <c r="I863" s="163"/>
      <c r="J863" s="163"/>
      <c r="K863" s="163"/>
      <c r="L863" s="163"/>
      <c r="M863" s="163"/>
      <c r="N863" s="163">
        <v>549.16224</v>
      </c>
      <c r="O863" s="163">
        <v>549.16224</v>
      </c>
      <c r="P863" s="163"/>
      <c r="Q863" s="163">
        <v>274.58112</v>
      </c>
      <c r="R863" s="163">
        <v>274.58112</v>
      </c>
      <c r="S863" s="163"/>
      <c r="T863" s="163">
        <v>274.58112</v>
      </c>
      <c r="U863" s="163">
        <v>274.58112</v>
      </c>
      <c r="V863" s="163"/>
      <c r="W863" s="163">
        <v>272.87378999999999</v>
      </c>
      <c r="X863" s="163">
        <v>272.87378999999999</v>
      </c>
      <c r="Y863" s="163"/>
      <c r="Z863" s="163">
        <f>310.95552-272.87379</f>
        <v>38.081729999999993</v>
      </c>
      <c r="AA863" s="163">
        <v>38.08173</v>
      </c>
      <c r="AB863" s="163"/>
      <c r="AC863" s="163"/>
      <c r="AD863" s="163"/>
      <c r="AE863" s="163">
        <v>46.494630000000001</v>
      </c>
      <c r="AF863" s="163">
        <v>46.494630000000001</v>
      </c>
      <c r="AG863" s="163"/>
      <c r="AH863" s="163"/>
      <c r="AI863" s="163"/>
      <c r="AJ863" s="163">
        <v>37.092509999999997</v>
      </c>
      <c r="AK863" s="163">
        <v>37.092509999999997</v>
      </c>
      <c r="AL863" s="163"/>
      <c r="AM863" s="163"/>
      <c r="AN863" s="163"/>
      <c r="AO863" s="163">
        <v>67.006680000000003</v>
      </c>
      <c r="AP863" s="163">
        <v>67.006680000000003</v>
      </c>
      <c r="AQ863" s="163"/>
      <c r="AR863" s="163"/>
      <c r="AS863" s="163"/>
      <c r="AT863" s="163">
        <v>213.14331999999999</v>
      </c>
      <c r="AU863" s="163">
        <v>213.14331999999999</v>
      </c>
      <c r="AV863" s="163"/>
      <c r="AW863" s="163"/>
      <c r="AX863" s="163"/>
      <c r="AY863" s="163">
        <v>2.7728600000000001</v>
      </c>
      <c r="AZ863" s="163"/>
      <c r="BA863" s="163"/>
      <c r="BB863" s="160"/>
      <c r="BC863" s="162"/>
    </row>
    <row r="864" spans="1:55" ht="82.5" customHeight="1">
      <c r="A864" s="309"/>
      <c r="B864" s="310"/>
      <c r="C864" s="310"/>
      <c r="D864" s="217" t="s">
        <v>274</v>
      </c>
      <c r="E864" s="163">
        <f t="shared" ref="E864:E869" si="755">H864+K864+N864+Q864+T864+W864+Z864+AE864+AJ864+AO864+AT864+AY864</f>
        <v>0</v>
      </c>
      <c r="F864" s="163">
        <f t="shared" si="753"/>
        <v>0</v>
      </c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3"/>
      <c r="AA864" s="163"/>
      <c r="AB864" s="163"/>
      <c r="AC864" s="163"/>
      <c r="AD864" s="163"/>
      <c r="AE864" s="163"/>
      <c r="AF864" s="163"/>
      <c r="AG864" s="163"/>
      <c r="AH864" s="163"/>
      <c r="AI864" s="163"/>
      <c r="AJ864" s="163"/>
      <c r="AK864" s="163"/>
      <c r="AL864" s="163"/>
      <c r="AM864" s="163"/>
      <c r="AN864" s="163"/>
      <c r="AO864" s="163"/>
      <c r="AP864" s="163"/>
      <c r="AQ864" s="163"/>
      <c r="AR864" s="163"/>
      <c r="AS864" s="163"/>
      <c r="AT864" s="163"/>
      <c r="AU864" s="163"/>
      <c r="AV864" s="163"/>
      <c r="AW864" s="163"/>
      <c r="AX864" s="163"/>
      <c r="AY864" s="163"/>
      <c r="AZ864" s="163"/>
      <c r="BA864" s="163"/>
      <c r="BB864" s="160"/>
      <c r="BC864" s="162"/>
    </row>
    <row r="865" spans="1:55" ht="22.5" customHeight="1">
      <c r="A865" s="309"/>
      <c r="B865" s="310"/>
      <c r="C865" s="310"/>
      <c r="D865" s="217" t="s">
        <v>269</v>
      </c>
      <c r="E865" s="163">
        <f t="shared" si="755"/>
        <v>0</v>
      </c>
      <c r="F865" s="163">
        <f t="shared" si="753"/>
        <v>0</v>
      </c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  <c r="Z865" s="163"/>
      <c r="AA865" s="163"/>
      <c r="AB865" s="163"/>
      <c r="AC865" s="163"/>
      <c r="AD865" s="163"/>
      <c r="AE865" s="163"/>
      <c r="AF865" s="163"/>
      <c r="AG865" s="163"/>
      <c r="AH865" s="163"/>
      <c r="AI865" s="163"/>
      <c r="AJ865" s="163"/>
      <c r="AK865" s="163"/>
      <c r="AL865" s="163"/>
      <c r="AM865" s="163"/>
      <c r="AN865" s="163"/>
      <c r="AO865" s="163"/>
      <c r="AP865" s="163"/>
      <c r="AQ865" s="163"/>
      <c r="AR865" s="163"/>
      <c r="AS865" s="163"/>
      <c r="AT865" s="163"/>
      <c r="AU865" s="163"/>
      <c r="AV865" s="163"/>
      <c r="AW865" s="163"/>
      <c r="AX865" s="163"/>
      <c r="AY865" s="163"/>
      <c r="AZ865" s="163"/>
      <c r="BA865" s="163"/>
      <c r="BB865" s="160"/>
      <c r="BC865" s="162"/>
    </row>
    <row r="866" spans="1:55" ht="31.2">
      <c r="A866" s="309"/>
      <c r="B866" s="310"/>
      <c r="C866" s="310"/>
      <c r="D866" s="220" t="s">
        <v>43</v>
      </c>
      <c r="E866" s="163">
        <f t="shared" si="755"/>
        <v>0</v>
      </c>
      <c r="F866" s="163">
        <f t="shared" si="753"/>
        <v>0</v>
      </c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  <c r="Z866" s="163"/>
      <c r="AA866" s="163"/>
      <c r="AB866" s="163"/>
      <c r="AC866" s="163"/>
      <c r="AD866" s="163"/>
      <c r="AE866" s="163"/>
      <c r="AF866" s="163"/>
      <c r="AG866" s="163"/>
      <c r="AH866" s="163"/>
      <c r="AI866" s="163"/>
      <c r="AJ866" s="163"/>
      <c r="AK866" s="163"/>
      <c r="AL866" s="163"/>
      <c r="AM866" s="163"/>
      <c r="AN866" s="163"/>
      <c r="AO866" s="163"/>
      <c r="AP866" s="163"/>
      <c r="AQ866" s="163"/>
      <c r="AR866" s="163"/>
      <c r="AS866" s="163"/>
      <c r="AT866" s="163"/>
      <c r="AU866" s="163"/>
      <c r="AV866" s="163"/>
      <c r="AW866" s="163"/>
      <c r="AX866" s="163"/>
      <c r="AY866" s="163"/>
      <c r="AZ866" s="163"/>
      <c r="BA866" s="163"/>
      <c r="BB866" s="160"/>
      <c r="BC866" s="162"/>
    </row>
    <row r="867" spans="1:55" ht="22.5" customHeight="1">
      <c r="A867" s="309"/>
      <c r="B867" s="310" t="s">
        <v>306</v>
      </c>
      <c r="C867" s="310"/>
      <c r="D867" s="150" t="s">
        <v>41</v>
      </c>
      <c r="E867" s="163">
        <f t="shared" si="755"/>
        <v>4101.2700000000004</v>
      </c>
      <c r="F867" s="163">
        <f t="shared" ref="F867:F873" si="756">I867+L867+O867+R867+U867+X867+AA867+AF867+AK867+AP867+AU867+AZ867</f>
        <v>3289.6735500000004</v>
      </c>
      <c r="G867" s="163">
        <f t="shared" si="730"/>
        <v>80.21109436832981</v>
      </c>
      <c r="H867" s="163">
        <f>H868+H869+H870+H872+H873</f>
        <v>0</v>
      </c>
      <c r="I867" s="163">
        <f t="shared" ref="I867:AZ867" si="757">I868+I869+I870+I872+I873</f>
        <v>0</v>
      </c>
      <c r="J867" s="163"/>
      <c r="K867" s="163">
        <f t="shared" si="757"/>
        <v>0</v>
      </c>
      <c r="L867" s="163">
        <f t="shared" si="757"/>
        <v>0</v>
      </c>
      <c r="M867" s="163"/>
      <c r="N867" s="163">
        <f t="shared" si="757"/>
        <v>1200.2081800000001</v>
      </c>
      <c r="O867" s="163">
        <f t="shared" si="757"/>
        <v>1200.2081800000001</v>
      </c>
      <c r="P867" s="163"/>
      <c r="Q867" s="163">
        <f t="shared" si="757"/>
        <v>600.10409000000004</v>
      </c>
      <c r="R867" s="163">
        <f t="shared" si="757"/>
        <v>600.10409000000004</v>
      </c>
      <c r="S867" s="163"/>
      <c r="T867" s="163">
        <f t="shared" si="757"/>
        <v>600.10409000000004</v>
      </c>
      <c r="U867" s="163">
        <f t="shared" si="757"/>
        <v>600.10409000000004</v>
      </c>
      <c r="V867" s="163"/>
      <c r="W867" s="163">
        <f t="shared" si="757"/>
        <v>359.62637000000001</v>
      </c>
      <c r="X867" s="163">
        <f t="shared" si="757"/>
        <v>359.62637000000001</v>
      </c>
      <c r="Y867" s="163"/>
      <c r="Z867" s="163">
        <f t="shared" si="757"/>
        <v>44.159500000000001</v>
      </c>
      <c r="AA867" s="163">
        <f t="shared" si="757"/>
        <v>44.159500000000001</v>
      </c>
      <c r="AB867" s="163">
        <f t="shared" si="757"/>
        <v>0</v>
      </c>
      <c r="AC867" s="163">
        <f t="shared" si="757"/>
        <v>0</v>
      </c>
      <c r="AD867" s="163"/>
      <c r="AE867" s="163">
        <f t="shared" si="757"/>
        <v>49.418460000000096</v>
      </c>
      <c r="AF867" s="163">
        <f t="shared" si="757"/>
        <v>49.418460000000096</v>
      </c>
      <c r="AG867" s="163">
        <f t="shared" si="757"/>
        <v>0</v>
      </c>
      <c r="AH867" s="163">
        <f t="shared" si="757"/>
        <v>0</v>
      </c>
      <c r="AI867" s="163"/>
      <c r="AJ867" s="163">
        <f t="shared" si="757"/>
        <v>48.601509999999998</v>
      </c>
      <c r="AK867" s="163">
        <f t="shared" si="757"/>
        <v>48.601509999999998</v>
      </c>
      <c r="AL867" s="163">
        <f t="shared" si="757"/>
        <v>0</v>
      </c>
      <c r="AM867" s="163">
        <f t="shared" si="757"/>
        <v>0</v>
      </c>
      <c r="AN867" s="163"/>
      <c r="AO867" s="163">
        <f t="shared" si="757"/>
        <v>179.54885999999999</v>
      </c>
      <c r="AP867" s="163">
        <f t="shared" si="757"/>
        <v>179.54885999999999</v>
      </c>
      <c r="AQ867" s="163">
        <f t="shared" si="757"/>
        <v>0</v>
      </c>
      <c r="AR867" s="163">
        <f t="shared" si="757"/>
        <v>0</v>
      </c>
      <c r="AS867" s="163"/>
      <c r="AT867" s="163">
        <f t="shared" si="757"/>
        <v>207.90249</v>
      </c>
      <c r="AU867" s="163">
        <f t="shared" si="757"/>
        <v>207.90249</v>
      </c>
      <c r="AV867" s="163">
        <f t="shared" si="757"/>
        <v>0</v>
      </c>
      <c r="AW867" s="163">
        <f t="shared" si="757"/>
        <v>0</v>
      </c>
      <c r="AX867" s="163"/>
      <c r="AY867" s="163">
        <f t="shared" si="757"/>
        <v>811.59645</v>
      </c>
      <c r="AZ867" s="163">
        <f t="shared" si="757"/>
        <v>0</v>
      </c>
      <c r="BA867" s="163"/>
      <c r="BB867" s="160"/>
      <c r="BC867" s="162"/>
    </row>
    <row r="868" spans="1:55" ht="32.25" customHeight="1">
      <c r="A868" s="309"/>
      <c r="B868" s="310"/>
      <c r="C868" s="310"/>
      <c r="D868" s="148" t="s">
        <v>37</v>
      </c>
      <c r="E868" s="163">
        <f t="shared" si="755"/>
        <v>0</v>
      </c>
      <c r="F868" s="163">
        <f t="shared" si="756"/>
        <v>0</v>
      </c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  <c r="Z868" s="163"/>
      <c r="AA868" s="163"/>
      <c r="AB868" s="163"/>
      <c r="AC868" s="163"/>
      <c r="AD868" s="163"/>
      <c r="AE868" s="163"/>
      <c r="AF868" s="163"/>
      <c r="AG868" s="163"/>
      <c r="AH868" s="163"/>
      <c r="AI868" s="163"/>
      <c r="AJ868" s="163"/>
      <c r="AK868" s="163"/>
      <c r="AL868" s="163"/>
      <c r="AM868" s="163"/>
      <c r="AN868" s="163"/>
      <c r="AO868" s="163"/>
      <c r="AP868" s="163"/>
      <c r="AQ868" s="163"/>
      <c r="AR868" s="163"/>
      <c r="AS868" s="163"/>
      <c r="AT868" s="163"/>
      <c r="AU868" s="163"/>
      <c r="AV868" s="163"/>
      <c r="AW868" s="163"/>
      <c r="AX868" s="163"/>
      <c r="AY868" s="163"/>
      <c r="AZ868" s="163"/>
      <c r="BA868" s="163"/>
      <c r="BB868" s="160"/>
      <c r="BC868" s="162"/>
    </row>
    <row r="869" spans="1:55" ht="50.25" customHeight="1">
      <c r="A869" s="309"/>
      <c r="B869" s="310"/>
      <c r="C869" s="310"/>
      <c r="D869" s="172" t="s">
        <v>2</v>
      </c>
      <c r="E869" s="163">
        <f t="shared" si="755"/>
        <v>0</v>
      </c>
      <c r="F869" s="163">
        <f t="shared" si="756"/>
        <v>0</v>
      </c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3"/>
      <c r="AA869" s="163"/>
      <c r="AB869" s="163"/>
      <c r="AC869" s="163"/>
      <c r="AD869" s="163"/>
      <c r="AE869" s="163"/>
      <c r="AF869" s="163"/>
      <c r="AG869" s="163"/>
      <c r="AH869" s="163"/>
      <c r="AI869" s="163"/>
      <c r="AJ869" s="163"/>
      <c r="AK869" s="163"/>
      <c r="AL869" s="163"/>
      <c r="AM869" s="163"/>
      <c r="AN869" s="163"/>
      <c r="AO869" s="163"/>
      <c r="AP869" s="163"/>
      <c r="AQ869" s="163"/>
      <c r="AR869" s="163"/>
      <c r="AS869" s="163"/>
      <c r="AT869" s="163"/>
      <c r="AU869" s="163"/>
      <c r="AV869" s="163"/>
      <c r="AW869" s="163"/>
      <c r="AX869" s="163"/>
      <c r="AY869" s="163"/>
      <c r="AZ869" s="163"/>
      <c r="BA869" s="163"/>
      <c r="BB869" s="160"/>
      <c r="BC869" s="162"/>
    </row>
    <row r="870" spans="1:55" ht="22.5" customHeight="1">
      <c r="A870" s="309"/>
      <c r="B870" s="310"/>
      <c r="C870" s="310"/>
      <c r="D870" s="217" t="s">
        <v>268</v>
      </c>
      <c r="E870" s="204">
        <f>H870+K870+N870+Q870+T870+W870+Z870+AE870+AJ870+AO870+AT870+AY870</f>
        <v>4101.2700000000004</v>
      </c>
      <c r="F870" s="204">
        <f t="shared" si="756"/>
        <v>3289.6735500000004</v>
      </c>
      <c r="G870" s="163">
        <f t="shared" si="730"/>
        <v>80.21109436832981</v>
      </c>
      <c r="H870" s="163"/>
      <c r="I870" s="163"/>
      <c r="J870" s="163"/>
      <c r="K870" s="163"/>
      <c r="L870" s="163"/>
      <c r="M870" s="163"/>
      <c r="N870" s="163">
        <v>1200.2081800000001</v>
      </c>
      <c r="O870" s="163">
        <v>1200.2081800000001</v>
      </c>
      <c r="P870" s="163"/>
      <c r="Q870" s="163">
        <v>600.10409000000004</v>
      </c>
      <c r="R870" s="163">
        <v>600.10409000000004</v>
      </c>
      <c r="S870" s="163"/>
      <c r="T870" s="163">
        <v>600.10409000000004</v>
      </c>
      <c r="U870" s="163">
        <v>600.10409000000004</v>
      </c>
      <c r="V870" s="163"/>
      <c r="W870" s="163">
        <v>359.62637000000001</v>
      </c>
      <c r="X870" s="163">
        <v>359.62637000000001</v>
      </c>
      <c r="Y870" s="163"/>
      <c r="Z870" s="163">
        <v>44.159500000000001</v>
      </c>
      <c r="AA870" s="163">
        <v>44.159500000000001</v>
      </c>
      <c r="AB870" s="163"/>
      <c r="AC870" s="163"/>
      <c r="AD870" s="163"/>
      <c r="AE870" s="163">
        <f>1297.06777-1247.64931</f>
        <v>49.418460000000096</v>
      </c>
      <c r="AF870" s="163">
        <f>1297.06777-1247.64931</f>
        <v>49.418460000000096</v>
      </c>
      <c r="AG870" s="163"/>
      <c r="AH870" s="163"/>
      <c r="AI870" s="163"/>
      <c r="AJ870" s="163">
        <v>48.601509999999998</v>
      </c>
      <c r="AK870" s="163">
        <v>48.601509999999998</v>
      </c>
      <c r="AL870" s="163"/>
      <c r="AM870" s="163"/>
      <c r="AN870" s="163"/>
      <c r="AO870" s="163">
        <v>179.54885999999999</v>
      </c>
      <c r="AP870" s="163">
        <v>179.54885999999999</v>
      </c>
      <c r="AQ870" s="163"/>
      <c r="AR870" s="163"/>
      <c r="AS870" s="163"/>
      <c r="AT870" s="163">
        <v>207.90249</v>
      </c>
      <c r="AU870" s="163">
        <v>207.90249</v>
      </c>
      <c r="AV870" s="163"/>
      <c r="AW870" s="163"/>
      <c r="AX870" s="163"/>
      <c r="AY870" s="163">
        <v>811.59645</v>
      </c>
      <c r="AZ870" s="163"/>
      <c r="BA870" s="163"/>
      <c r="BB870" s="160"/>
      <c r="BC870" s="162"/>
    </row>
    <row r="871" spans="1:55" ht="82.5" customHeight="1">
      <c r="A871" s="309"/>
      <c r="B871" s="310"/>
      <c r="C871" s="310"/>
      <c r="D871" s="217" t="s">
        <v>274</v>
      </c>
      <c r="E871" s="163">
        <f t="shared" ref="E871:F876" si="758">H871+K871+N871+Q871+T871+W871+Z871+AE871+AJ871+AO871+AT871+AY871</f>
        <v>0</v>
      </c>
      <c r="F871" s="163">
        <f t="shared" si="758"/>
        <v>0</v>
      </c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3"/>
      <c r="AA871" s="163"/>
      <c r="AB871" s="163"/>
      <c r="AC871" s="163"/>
      <c r="AD871" s="163"/>
      <c r="AE871" s="163"/>
      <c r="AF871" s="163"/>
      <c r="AG871" s="163"/>
      <c r="AH871" s="163"/>
      <c r="AI871" s="163"/>
      <c r="AJ871" s="163"/>
      <c r="AK871" s="163"/>
      <c r="AL871" s="163"/>
      <c r="AM871" s="163"/>
      <c r="AN871" s="163"/>
      <c r="AO871" s="163"/>
      <c r="AP871" s="163"/>
      <c r="AQ871" s="163"/>
      <c r="AR871" s="163"/>
      <c r="AS871" s="163"/>
      <c r="AT871" s="163"/>
      <c r="AU871" s="163"/>
      <c r="AV871" s="163"/>
      <c r="AW871" s="163"/>
      <c r="AX871" s="163"/>
      <c r="AY871" s="163"/>
      <c r="AZ871" s="163"/>
      <c r="BA871" s="163"/>
      <c r="BB871" s="160"/>
      <c r="BC871" s="162"/>
    </row>
    <row r="872" spans="1:55" ht="22.5" customHeight="1">
      <c r="A872" s="309"/>
      <c r="B872" s="310"/>
      <c r="C872" s="310"/>
      <c r="D872" s="217" t="s">
        <v>269</v>
      </c>
      <c r="E872" s="163">
        <f t="shared" si="758"/>
        <v>0</v>
      </c>
      <c r="F872" s="163">
        <f t="shared" si="756"/>
        <v>0</v>
      </c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  <c r="Z872" s="163"/>
      <c r="AA872" s="163"/>
      <c r="AB872" s="163"/>
      <c r="AC872" s="163"/>
      <c r="AD872" s="163"/>
      <c r="AE872" s="163"/>
      <c r="AF872" s="163"/>
      <c r="AG872" s="163"/>
      <c r="AH872" s="163"/>
      <c r="AI872" s="163"/>
      <c r="AJ872" s="163"/>
      <c r="AK872" s="163"/>
      <c r="AL872" s="163"/>
      <c r="AM872" s="163"/>
      <c r="AN872" s="163"/>
      <c r="AO872" s="163"/>
      <c r="AP872" s="163"/>
      <c r="AQ872" s="163"/>
      <c r="AR872" s="163"/>
      <c r="AS872" s="163"/>
      <c r="AT872" s="163"/>
      <c r="AU872" s="163"/>
      <c r="AV872" s="163"/>
      <c r="AW872" s="163"/>
      <c r="AX872" s="163"/>
      <c r="AY872" s="163"/>
      <c r="AZ872" s="163"/>
      <c r="BA872" s="163"/>
      <c r="BB872" s="160"/>
      <c r="BC872" s="162"/>
    </row>
    <row r="873" spans="1:55" ht="31.2">
      <c r="A873" s="309"/>
      <c r="B873" s="310"/>
      <c r="C873" s="310"/>
      <c r="D873" s="220" t="s">
        <v>43</v>
      </c>
      <c r="E873" s="163">
        <f t="shared" si="758"/>
        <v>0</v>
      </c>
      <c r="F873" s="163">
        <f t="shared" si="756"/>
        <v>0</v>
      </c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  <c r="Z873" s="163"/>
      <c r="AA873" s="163"/>
      <c r="AB873" s="163"/>
      <c r="AC873" s="163"/>
      <c r="AD873" s="163"/>
      <c r="AE873" s="163"/>
      <c r="AF873" s="163"/>
      <c r="AG873" s="163"/>
      <c r="AH873" s="163"/>
      <c r="AI873" s="163"/>
      <c r="AJ873" s="163"/>
      <c r="AK873" s="163"/>
      <c r="AL873" s="163"/>
      <c r="AM873" s="163"/>
      <c r="AN873" s="163"/>
      <c r="AO873" s="163"/>
      <c r="AP873" s="163"/>
      <c r="AQ873" s="163"/>
      <c r="AR873" s="163"/>
      <c r="AS873" s="163"/>
      <c r="AT873" s="163"/>
      <c r="AU873" s="163"/>
      <c r="AV873" s="163"/>
      <c r="AW873" s="163"/>
      <c r="AX873" s="163"/>
      <c r="AY873" s="163"/>
      <c r="AZ873" s="163"/>
      <c r="BA873" s="163"/>
      <c r="BB873" s="160"/>
      <c r="BC873" s="162"/>
    </row>
    <row r="874" spans="1:55" ht="22.5" customHeight="1">
      <c r="A874" s="309"/>
      <c r="B874" s="310" t="s">
        <v>654</v>
      </c>
      <c r="C874" s="310"/>
      <c r="D874" s="150" t="s">
        <v>41</v>
      </c>
      <c r="E874" s="163">
        <f t="shared" si="758"/>
        <v>3028.6401999999998</v>
      </c>
      <c r="F874" s="163">
        <f t="shared" ref="F874:F937" si="759">I874+L874+O874+R874+U874+X874+AA874+AF874+AK874+AP874+AU874+AZ874</f>
        <v>3028.6400000000003</v>
      </c>
      <c r="G874" s="163">
        <f t="shared" si="730"/>
        <v>99.999993396376397</v>
      </c>
      <c r="H874" s="163">
        <f>H875+H876+H877+H879+H880</f>
        <v>0</v>
      </c>
      <c r="I874" s="163">
        <f t="shared" ref="I874:AZ874" si="760">I875+I876+I877+I879+I880</f>
        <v>0</v>
      </c>
      <c r="J874" s="163"/>
      <c r="K874" s="163">
        <f t="shared" si="760"/>
        <v>0</v>
      </c>
      <c r="L874" s="163">
        <f t="shared" si="760"/>
        <v>0</v>
      </c>
      <c r="M874" s="163"/>
      <c r="N874" s="163">
        <f t="shared" si="760"/>
        <v>0</v>
      </c>
      <c r="O874" s="163">
        <f t="shared" si="760"/>
        <v>0</v>
      </c>
      <c r="P874" s="163"/>
      <c r="Q874" s="163">
        <f t="shared" si="760"/>
        <v>0</v>
      </c>
      <c r="R874" s="163">
        <f t="shared" si="760"/>
        <v>0</v>
      </c>
      <c r="S874" s="163"/>
      <c r="T874" s="163">
        <f t="shared" si="760"/>
        <v>0</v>
      </c>
      <c r="U874" s="163">
        <f t="shared" si="760"/>
        <v>0</v>
      </c>
      <c r="V874" s="163"/>
      <c r="W874" s="163">
        <f t="shared" si="760"/>
        <v>1302.1610900000001</v>
      </c>
      <c r="X874" s="163">
        <f t="shared" si="760"/>
        <v>1302.1610900000001</v>
      </c>
      <c r="Y874" s="163"/>
      <c r="Z874" s="163">
        <f t="shared" si="760"/>
        <v>508.82890999999995</v>
      </c>
      <c r="AA874" s="163">
        <f t="shared" si="760"/>
        <v>508.82890999999995</v>
      </c>
      <c r="AB874" s="163">
        <f t="shared" si="760"/>
        <v>0</v>
      </c>
      <c r="AC874" s="163">
        <f t="shared" si="760"/>
        <v>0</v>
      </c>
      <c r="AD874" s="163"/>
      <c r="AE874" s="163">
        <f t="shared" si="760"/>
        <v>526.27211999999997</v>
      </c>
      <c r="AF874" s="163">
        <f t="shared" si="760"/>
        <v>526.27211999999997</v>
      </c>
      <c r="AG874" s="163">
        <f t="shared" si="760"/>
        <v>0</v>
      </c>
      <c r="AH874" s="163">
        <f t="shared" si="760"/>
        <v>0</v>
      </c>
      <c r="AI874" s="163"/>
      <c r="AJ874" s="163">
        <f t="shared" si="760"/>
        <v>267.17788000000002</v>
      </c>
      <c r="AK874" s="163">
        <f t="shared" si="760"/>
        <v>267.17768000000001</v>
      </c>
      <c r="AL874" s="163">
        <f t="shared" si="760"/>
        <v>0</v>
      </c>
      <c r="AM874" s="163">
        <f t="shared" si="760"/>
        <v>0</v>
      </c>
      <c r="AN874" s="163"/>
      <c r="AO874" s="163">
        <f t="shared" si="760"/>
        <v>0</v>
      </c>
      <c r="AP874" s="163">
        <f t="shared" si="760"/>
        <v>0</v>
      </c>
      <c r="AQ874" s="163">
        <f t="shared" si="760"/>
        <v>0</v>
      </c>
      <c r="AR874" s="163">
        <f t="shared" si="760"/>
        <v>0</v>
      </c>
      <c r="AS874" s="163"/>
      <c r="AT874" s="163">
        <f t="shared" si="760"/>
        <v>424.2002</v>
      </c>
      <c r="AU874" s="163">
        <f t="shared" si="760"/>
        <v>424.2002</v>
      </c>
      <c r="AV874" s="163">
        <f t="shared" si="760"/>
        <v>0</v>
      </c>
      <c r="AW874" s="163">
        <f t="shared" si="760"/>
        <v>0</v>
      </c>
      <c r="AX874" s="163"/>
      <c r="AY874" s="163">
        <f t="shared" si="760"/>
        <v>0</v>
      </c>
      <c r="AZ874" s="163">
        <f t="shared" si="760"/>
        <v>0</v>
      </c>
      <c r="BA874" s="163"/>
      <c r="BB874" s="160"/>
      <c r="BC874" s="162"/>
    </row>
    <row r="875" spans="1:55" ht="32.25" customHeight="1">
      <c r="A875" s="309"/>
      <c r="B875" s="310"/>
      <c r="C875" s="310"/>
      <c r="D875" s="148" t="s">
        <v>37</v>
      </c>
      <c r="E875" s="163">
        <f t="shared" si="758"/>
        <v>0</v>
      </c>
      <c r="F875" s="163">
        <f t="shared" si="759"/>
        <v>0</v>
      </c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3"/>
      <c r="AA875" s="163"/>
      <c r="AB875" s="163"/>
      <c r="AC875" s="163"/>
      <c r="AD875" s="163"/>
      <c r="AE875" s="163"/>
      <c r="AF875" s="163"/>
      <c r="AG875" s="163"/>
      <c r="AH875" s="163"/>
      <c r="AI875" s="163"/>
      <c r="AJ875" s="163"/>
      <c r="AK875" s="163"/>
      <c r="AL875" s="163"/>
      <c r="AM875" s="163"/>
      <c r="AN875" s="163"/>
      <c r="AO875" s="163"/>
      <c r="AP875" s="163"/>
      <c r="AQ875" s="163"/>
      <c r="AR875" s="163"/>
      <c r="AS875" s="163"/>
      <c r="AT875" s="163"/>
      <c r="AU875" s="163"/>
      <c r="AV875" s="163"/>
      <c r="AW875" s="163"/>
      <c r="AX875" s="163"/>
      <c r="AY875" s="163"/>
      <c r="AZ875" s="163"/>
      <c r="BA875" s="163"/>
      <c r="BB875" s="160"/>
      <c r="BC875" s="162"/>
    </row>
    <row r="876" spans="1:55" ht="50.25" customHeight="1">
      <c r="A876" s="309"/>
      <c r="B876" s="310"/>
      <c r="C876" s="310"/>
      <c r="D876" s="172" t="s">
        <v>2</v>
      </c>
      <c r="E876" s="163">
        <f t="shared" si="758"/>
        <v>0</v>
      </c>
      <c r="F876" s="163">
        <f t="shared" si="759"/>
        <v>0</v>
      </c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  <c r="Z876" s="163"/>
      <c r="AA876" s="163"/>
      <c r="AB876" s="163"/>
      <c r="AC876" s="163"/>
      <c r="AD876" s="163"/>
      <c r="AE876" s="163"/>
      <c r="AF876" s="163"/>
      <c r="AG876" s="163"/>
      <c r="AH876" s="163"/>
      <c r="AI876" s="163"/>
      <c r="AJ876" s="163"/>
      <c r="AK876" s="163"/>
      <c r="AL876" s="163"/>
      <c r="AM876" s="163"/>
      <c r="AN876" s="163"/>
      <c r="AO876" s="163"/>
      <c r="AP876" s="163"/>
      <c r="AQ876" s="163"/>
      <c r="AR876" s="163"/>
      <c r="AS876" s="163"/>
      <c r="AT876" s="163"/>
      <c r="AU876" s="163"/>
      <c r="AV876" s="163"/>
      <c r="AW876" s="163"/>
      <c r="AX876" s="163"/>
      <c r="AY876" s="163"/>
      <c r="AZ876" s="163"/>
      <c r="BA876" s="163"/>
      <c r="BB876" s="160"/>
      <c r="BC876" s="162"/>
    </row>
    <row r="877" spans="1:55" ht="22.5" customHeight="1">
      <c r="A877" s="309"/>
      <c r="B877" s="310"/>
      <c r="C877" s="310"/>
      <c r="D877" s="217" t="s">
        <v>268</v>
      </c>
      <c r="E877" s="163">
        <f>H877+K877+N877+Q877+T877+W877+Z877+AE877+AJ877+AO877+AT877+AY877</f>
        <v>3028.6401999999998</v>
      </c>
      <c r="F877" s="163">
        <f t="shared" si="759"/>
        <v>3028.6400000000003</v>
      </c>
      <c r="G877" s="163">
        <f t="shared" si="730"/>
        <v>99.999993396376397</v>
      </c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206"/>
      <c r="U877" s="163"/>
      <c r="V877" s="163"/>
      <c r="W877" s="222">
        <v>1302.1610900000001</v>
      </c>
      <c r="X877" s="222">
        <v>1302.1610900000001</v>
      </c>
      <c r="Y877" s="163"/>
      <c r="Z877" s="222">
        <f>1810.99-1302.16109</f>
        <v>508.82890999999995</v>
      </c>
      <c r="AA877" s="222">
        <f>1810.99-1302.16109</f>
        <v>508.82890999999995</v>
      </c>
      <c r="AB877" s="163"/>
      <c r="AC877" s="163"/>
      <c r="AD877" s="163"/>
      <c r="AE877" s="222">
        <v>526.27211999999997</v>
      </c>
      <c r="AF877" s="222">
        <v>526.27211999999997</v>
      </c>
      <c r="AG877" s="163"/>
      <c r="AH877" s="163"/>
      <c r="AI877" s="163"/>
      <c r="AJ877" s="163">
        <v>267.17788000000002</v>
      </c>
      <c r="AK877" s="163">
        <v>267.17768000000001</v>
      </c>
      <c r="AL877" s="163"/>
      <c r="AM877" s="163"/>
      <c r="AN877" s="163"/>
      <c r="AO877" s="229"/>
      <c r="AP877" s="163"/>
      <c r="AQ877" s="163"/>
      <c r="AR877" s="163"/>
      <c r="AS877" s="163"/>
      <c r="AT877" s="163">
        <v>424.2002</v>
      </c>
      <c r="AU877" s="163">
        <v>424.2002</v>
      </c>
      <c r="AV877" s="163"/>
      <c r="AW877" s="163"/>
      <c r="AX877" s="163"/>
      <c r="AY877" s="163"/>
      <c r="AZ877" s="163"/>
      <c r="BA877" s="163"/>
      <c r="BB877" s="160"/>
      <c r="BC877" s="162"/>
    </row>
    <row r="878" spans="1:55" ht="82.5" customHeight="1">
      <c r="A878" s="309"/>
      <c r="B878" s="310"/>
      <c r="C878" s="310"/>
      <c r="D878" s="217" t="s">
        <v>274</v>
      </c>
      <c r="E878" s="163">
        <f t="shared" ref="E878:E988" si="761">H878+K878+N878+Q878+T878+W878+Z878+AE878+AJ878+AO878+AT878+AY878</f>
        <v>0</v>
      </c>
      <c r="F878" s="163">
        <f t="shared" si="759"/>
        <v>0</v>
      </c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3"/>
      <c r="AA878" s="163"/>
      <c r="AB878" s="163"/>
      <c r="AC878" s="163"/>
      <c r="AD878" s="163"/>
      <c r="AE878" s="163"/>
      <c r="AF878" s="163"/>
      <c r="AG878" s="163"/>
      <c r="AH878" s="163"/>
      <c r="AI878" s="163"/>
      <c r="AJ878" s="163"/>
      <c r="AK878" s="163"/>
      <c r="AL878" s="163"/>
      <c r="AM878" s="163"/>
      <c r="AN878" s="163"/>
      <c r="AO878" s="163"/>
      <c r="AP878" s="163"/>
      <c r="AQ878" s="163"/>
      <c r="AR878" s="163"/>
      <c r="AS878" s="163"/>
      <c r="AT878" s="163"/>
      <c r="AU878" s="163"/>
      <c r="AV878" s="163"/>
      <c r="AW878" s="163"/>
      <c r="AX878" s="163"/>
      <c r="AY878" s="163"/>
      <c r="AZ878" s="163"/>
      <c r="BA878" s="163"/>
      <c r="BB878" s="160"/>
      <c r="BC878" s="162"/>
    </row>
    <row r="879" spans="1:55" ht="22.5" customHeight="1">
      <c r="A879" s="309"/>
      <c r="B879" s="310"/>
      <c r="C879" s="310"/>
      <c r="D879" s="217" t="s">
        <v>269</v>
      </c>
      <c r="E879" s="163">
        <f t="shared" si="761"/>
        <v>0</v>
      </c>
      <c r="F879" s="163">
        <f t="shared" si="759"/>
        <v>0</v>
      </c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  <c r="Z879" s="163"/>
      <c r="AA879" s="163"/>
      <c r="AB879" s="163"/>
      <c r="AC879" s="163"/>
      <c r="AD879" s="163"/>
      <c r="AE879" s="163"/>
      <c r="AF879" s="163"/>
      <c r="AG879" s="163"/>
      <c r="AH879" s="163"/>
      <c r="AI879" s="163"/>
      <c r="AJ879" s="163"/>
      <c r="AK879" s="163"/>
      <c r="AL879" s="163"/>
      <c r="AM879" s="163"/>
      <c r="AN879" s="163"/>
      <c r="AO879" s="163"/>
      <c r="AP879" s="163"/>
      <c r="AQ879" s="163"/>
      <c r="AR879" s="163"/>
      <c r="AS879" s="163"/>
      <c r="AT879" s="163"/>
      <c r="AU879" s="163"/>
      <c r="AV879" s="163"/>
      <c r="AW879" s="163"/>
      <c r="AX879" s="163"/>
      <c r="AY879" s="163"/>
      <c r="AZ879" s="163"/>
      <c r="BA879" s="163"/>
      <c r="BB879" s="160"/>
      <c r="BC879" s="162"/>
    </row>
    <row r="880" spans="1:55" ht="31.2">
      <c r="A880" s="309"/>
      <c r="B880" s="310"/>
      <c r="C880" s="310"/>
      <c r="D880" s="220" t="s">
        <v>43</v>
      </c>
      <c r="E880" s="163">
        <f t="shared" si="761"/>
        <v>0</v>
      </c>
      <c r="F880" s="163">
        <f t="shared" si="759"/>
        <v>0</v>
      </c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  <c r="Z880" s="163"/>
      <c r="AA880" s="163"/>
      <c r="AB880" s="163"/>
      <c r="AC880" s="163"/>
      <c r="AD880" s="163"/>
      <c r="AE880" s="163"/>
      <c r="AF880" s="163"/>
      <c r="AG880" s="163"/>
      <c r="AH880" s="163"/>
      <c r="AI880" s="163"/>
      <c r="AJ880" s="163"/>
      <c r="AK880" s="163"/>
      <c r="AL880" s="163"/>
      <c r="AM880" s="163"/>
      <c r="AN880" s="163"/>
      <c r="AO880" s="163"/>
      <c r="AP880" s="163"/>
      <c r="AQ880" s="163"/>
      <c r="AR880" s="163"/>
      <c r="AS880" s="163"/>
      <c r="AT880" s="163"/>
      <c r="AU880" s="163"/>
      <c r="AV880" s="163"/>
      <c r="AW880" s="163"/>
      <c r="AX880" s="163"/>
      <c r="AY880" s="163"/>
      <c r="AZ880" s="163"/>
      <c r="BA880" s="163"/>
      <c r="BB880" s="160"/>
      <c r="BC880" s="162"/>
    </row>
    <row r="881" spans="1:55" s="176" customFormat="1" ht="22.5" customHeight="1">
      <c r="A881" s="309" t="s">
        <v>334</v>
      </c>
      <c r="B881" s="310" t="s">
        <v>734</v>
      </c>
      <c r="C881" s="310" t="s">
        <v>298</v>
      </c>
      <c r="D881" s="150" t="s">
        <v>41</v>
      </c>
      <c r="E881" s="163">
        <f t="shared" si="761"/>
        <v>146629.85499999998</v>
      </c>
      <c r="F881" s="163">
        <f t="shared" si="759"/>
        <v>135433.04999999999</v>
      </c>
      <c r="G881" s="163">
        <f t="shared" si="730"/>
        <v>92.363898197948842</v>
      </c>
      <c r="H881" s="163">
        <f>H882+H883+H884+H886+H887</f>
        <v>20776</v>
      </c>
      <c r="I881" s="163">
        <f t="shared" ref="I881" si="762">I882+I883+I884+I886+I887</f>
        <v>20776</v>
      </c>
      <c r="J881" s="163"/>
      <c r="K881" s="163">
        <f t="shared" ref="K881:L881" si="763">K882+K883+K884+K886+K887</f>
        <v>54832.979999999996</v>
      </c>
      <c r="L881" s="163">
        <f t="shared" si="763"/>
        <v>54832.979999999996</v>
      </c>
      <c r="M881" s="163"/>
      <c r="N881" s="163">
        <f t="shared" ref="N881:O881" si="764">N882+N883+N884+N886+N887</f>
        <v>0</v>
      </c>
      <c r="O881" s="163">
        <f t="shared" si="764"/>
        <v>0</v>
      </c>
      <c r="P881" s="163"/>
      <c r="Q881" s="163">
        <f t="shared" ref="Q881:R881" si="765">Q882+Q883+Q884+Q886+Q887</f>
        <v>0</v>
      </c>
      <c r="R881" s="163">
        <f t="shared" si="765"/>
        <v>0</v>
      </c>
      <c r="S881" s="163"/>
      <c r="T881" s="163">
        <f t="shared" ref="T881:U881" si="766">T882+T883+T884+T886+T887</f>
        <v>0</v>
      </c>
      <c r="U881" s="163">
        <f t="shared" si="766"/>
        <v>0</v>
      </c>
      <c r="V881" s="163"/>
      <c r="W881" s="163">
        <f t="shared" ref="W881:X881" si="767">W882+W883+W884+W886+W887</f>
        <v>0</v>
      </c>
      <c r="X881" s="163">
        <f t="shared" si="767"/>
        <v>0</v>
      </c>
      <c r="Y881" s="163"/>
      <c r="Z881" s="163">
        <f t="shared" ref="Z881:AC881" si="768">Z882+Z883+Z884+Z886+Z887</f>
        <v>0</v>
      </c>
      <c r="AA881" s="163">
        <f t="shared" si="768"/>
        <v>0</v>
      </c>
      <c r="AB881" s="163">
        <f t="shared" si="768"/>
        <v>0</v>
      </c>
      <c r="AC881" s="163">
        <f t="shared" si="768"/>
        <v>0</v>
      </c>
      <c r="AD881" s="163"/>
      <c r="AE881" s="163">
        <f t="shared" ref="AE881:AH881" si="769">AE882+AE883+AE884+AE886+AE887</f>
        <v>25762.02</v>
      </c>
      <c r="AF881" s="163">
        <f t="shared" si="769"/>
        <v>25762.02</v>
      </c>
      <c r="AG881" s="163">
        <f t="shared" si="769"/>
        <v>0</v>
      </c>
      <c r="AH881" s="163">
        <f t="shared" si="769"/>
        <v>0</v>
      </c>
      <c r="AI881" s="163"/>
      <c r="AJ881" s="163">
        <f t="shared" ref="AJ881:AM881" si="770">AJ882+AJ883+AJ884+AJ886+AJ887</f>
        <v>0</v>
      </c>
      <c r="AK881" s="163">
        <f t="shared" si="770"/>
        <v>0</v>
      </c>
      <c r="AL881" s="163">
        <f t="shared" si="770"/>
        <v>0</v>
      </c>
      <c r="AM881" s="163">
        <f t="shared" si="770"/>
        <v>0</v>
      </c>
      <c r="AN881" s="163"/>
      <c r="AO881" s="163">
        <f t="shared" ref="AO881:AR881" si="771">AO882+AO883+AO884+AO886+AO887</f>
        <v>0</v>
      </c>
      <c r="AP881" s="163">
        <f t="shared" si="771"/>
        <v>0</v>
      </c>
      <c r="AQ881" s="163">
        <f t="shared" si="771"/>
        <v>0</v>
      </c>
      <c r="AR881" s="163">
        <f t="shared" si="771"/>
        <v>0</v>
      </c>
      <c r="AS881" s="163"/>
      <c r="AT881" s="163">
        <f t="shared" ref="AT881:AW881" si="772">AT882+AT883+AT884+AT886+AT887</f>
        <v>34062.049999999996</v>
      </c>
      <c r="AU881" s="163">
        <f t="shared" si="772"/>
        <v>34062.049999999996</v>
      </c>
      <c r="AV881" s="163">
        <f t="shared" si="772"/>
        <v>0</v>
      </c>
      <c r="AW881" s="163">
        <f t="shared" si="772"/>
        <v>0</v>
      </c>
      <c r="AX881" s="163"/>
      <c r="AY881" s="163">
        <f t="shared" ref="AY881:AZ881" si="773">AY882+AY883+AY884+AY886+AY887</f>
        <v>11196.805</v>
      </c>
      <c r="AZ881" s="163">
        <f t="shared" si="773"/>
        <v>0</v>
      </c>
      <c r="BA881" s="163"/>
      <c r="BB881" s="160"/>
      <c r="BC881" s="174"/>
    </row>
    <row r="882" spans="1:55" s="176" customFormat="1" ht="32.25" customHeight="1">
      <c r="A882" s="309"/>
      <c r="B882" s="310"/>
      <c r="C882" s="310"/>
      <c r="D882" s="148" t="s">
        <v>37</v>
      </c>
      <c r="E882" s="163">
        <f t="shared" si="761"/>
        <v>0</v>
      </c>
      <c r="F882" s="163">
        <f t="shared" si="759"/>
        <v>0</v>
      </c>
      <c r="G882" s="163"/>
      <c r="H882" s="163">
        <f>H889+H896+H903+H910+H917+H924+H931+H938+H945</f>
        <v>0</v>
      </c>
      <c r="I882" s="163">
        <f t="shared" ref="I882:BA882" si="774">I889+I896+I903+I910+I917+I924+I931+I938+I945</f>
        <v>0</v>
      </c>
      <c r="J882" s="163">
        <f t="shared" si="774"/>
        <v>0</v>
      </c>
      <c r="K882" s="163">
        <f t="shared" si="774"/>
        <v>0</v>
      </c>
      <c r="L882" s="163">
        <f t="shared" si="774"/>
        <v>0</v>
      </c>
      <c r="M882" s="163">
        <f t="shared" si="774"/>
        <v>0</v>
      </c>
      <c r="N882" s="163">
        <f t="shared" si="774"/>
        <v>0</v>
      </c>
      <c r="O882" s="163">
        <f t="shared" si="774"/>
        <v>0</v>
      </c>
      <c r="P882" s="163">
        <f t="shared" si="774"/>
        <v>0</v>
      </c>
      <c r="Q882" s="163">
        <f t="shared" si="774"/>
        <v>0</v>
      </c>
      <c r="R882" s="163">
        <f t="shared" si="774"/>
        <v>0</v>
      </c>
      <c r="S882" s="163">
        <f t="shared" si="774"/>
        <v>0</v>
      </c>
      <c r="T882" s="163">
        <f t="shared" si="774"/>
        <v>0</v>
      </c>
      <c r="U882" s="163">
        <f t="shared" si="774"/>
        <v>0</v>
      </c>
      <c r="V882" s="163">
        <f t="shared" si="774"/>
        <v>0</v>
      </c>
      <c r="W882" s="163">
        <f t="shared" si="774"/>
        <v>0</v>
      </c>
      <c r="X882" s="163">
        <f t="shared" si="774"/>
        <v>0</v>
      </c>
      <c r="Y882" s="163">
        <f t="shared" si="774"/>
        <v>0</v>
      </c>
      <c r="Z882" s="163">
        <f t="shared" si="774"/>
        <v>0</v>
      </c>
      <c r="AA882" s="163">
        <f t="shared" si="774"/>
        <v>0</v>
      </c>
      <c r="AB882" s="163">
        <f t="shared" si="774"/>
        <v>0</v>
      </c>
      <c r="AC882" s="163">
        <f t="shared" si="774"/>
        <v>0</v>
      </c>
      <c r="AD882" s="163">
        <f t="shared" si="774"/>
        <v>0</v>
      </c>
      <c r="AE882" s="163">
        <f t="shared" si="774"/>
        <v>0</v>
      </c>
      <c r="AF882" s="163">
        <f t="shared" si="774"/>
        <v>0</v>
      </c>
      <c r="AG882" s="163">
        <f t="shared" si="774"/>
        <v>0</v>
      </c>
      <c r="AH882" s="163">
        <f t="shared" si="774"/>
        <v>0</v>
      </c>
      <c r="AI882" s="163">
        <f t="shared" si="774"/>
        <v>0</v>
      </c>
      <c r="AJ882" s="163">
        <f t="shared" si="774"/>
        <v>0</v>
      </c>
      <c r="AK882" s="163">
        <f t="shared" si="774"/>
        <v>0</v>
      </c>
      <c r="AL882" s="163">
        <f t="shared" si="774"/>
        <v>0</v>
      </c>
      <c r="AM882" s="163">
        <f t="shared" si="774"/>
        <v>0</v>
      </c>
      <c r="AN882" s="163">
        <f t="shared" si="774"/>
        <v>0</v>
      </c>
      <c r="AO882" s="163">
        <f t="shared" si="774"/>
        <v>0</v>
      </c>
      <c r="AP882" s="163">
        <f t="shared" si="774"/>
        <v>0</v>
      </c>
      <c r="AQ882" s="163">
        <f t="shared" si="774"/>
        <v>0</v>
      </c>
      <c r="AR882" s="163">
        <f t="shared" si="774"/>
        <v>0</v>
      </c>
      <c r="AS882" s="163">
        <f t="shared" si="774"/>
        <v>0</v>
      </c>
      <c r="AT882" s="163">
        <f t="shared" si="774"/>
        <v>0</v>
      </c>
      <c r="AU882" s="163">
        <f t="shared" si="774"/>
        <v>0</v>
      </c>
      <c r="AV882" s="163">
        <f t="shared" si="774"/>
        <v>0</v>
      </c>
      <c r="AW882" s="163">
        <f t="shared" si="774"/>
        <v>0</v>
      </c>
      <c r="AX882" s="163">
        <f t="shared" si="774"/>
        <v>0</v>
      </c>
      <c r="AY882" s="163">
        <f t="shared" si="774"/>
        <v>0</v>
      </c>
      <c r="AZ882" s="163">
        <f t="shared" si="774"/>
        <v>0</v>
      </c>
      <c r="BA882" s="163">
        <f t="shared" si="774"/>
        <v>0</v>
      </c>
      <c r="BB882" s="160"/>
      <c r="BC882" s="174"/>
    </row>
    <row r="883" spans="1:55" s="176" customFormat="1" ht="50.25" customHeight="1">
      <c r="A883" s="309"/>
      <c r="B883" s="310"/>
      <c r="C883" s="310"/>
      <c r="D883" s="172" t="s">
        <v>2</v>
      </c>
      <c r="E883" s="163">
        <f t="shared" si="761"/>
        <v>0</v>
      </c>
      <c r="F883" s="163">
        <f t="shared" si="759"/>
        <v>0</v>
      </c>
      <c r="G883" s="163"/>
      <c r="H883" s="163">
        <f t="shared" ref="H883:BA883" si="775">H890+H897+H904+H911+H918+H925+H932+H939+H946</f>
        <v>0</v>
      </c>
      <c r="I883" s="163">
        <f t="shared" si="775"/>
        <v>0</v>
      </c>
      <c r="J883" s="163">
        <f t="shared" si="775"/>
        <v>0</v>
      </c>
      <c r="K883" s="163">
        <f t="shared" si="775"/>
        <v>0</v>
      </c>
      <c r="L883" s="163">
        <f t="shared" si="775"/>
        <v>0</v>
      </c>
      <c r="M883" s="163">
        <f t="shared" si="775"/>
        <v>0</v>
      </c>
      <c r="N883" s="163">
        <f t="shared" si="775"/>
        <v>0</v>
      </c>
      <c r="O883" s="163">
        <f t="shared" si="775"/>
        <v>0</v>
      </c>
      <c r="P883" s="163">
        <f t="shared" si="775"/>
        <v>0</v>
      </c>
      <c r="Q883" s="163">
        <f t="shared" si="775"/>
        <v>0</v>
      </c>
      <c r="R883" s="163">
        <f t="shared" si="775"/>
        <v>0</v>
      </c>
      <c r="S883" s="163">
        <f t="shared" si="775"/>
        <v>0</v>
      </c>
      <c r="T883" s="163">
        <f t="shared" si="775"/>
        <v>0</v>
      </c>
      <c r="U883" s="163">
        <f t="shared" si="775"/>
        <v>0</v>
      </c>
      <c r="V883" s="163">
        <f t="shared" si="775"/>
        <v>0</v>
      </c>
      <c r="W883" s="163">
        <f t="shared" si="775"/>
        <v>0</v>
      </c>
      <c r="X883" s="163">
        <f t="shared" si="775"/>
        <v>0</v>
      </c>
      <c r="Y883" s="163">
        <f t="shared" si="775"/>
        <v>0</v>
      </c>
      <c r="Z883" s="163">
        <f t="shared" si="775"/>
        <v>0</v>
      </c>
      <c r="AA883" s="163">
        <f t="shared" si="775"/>
        <v>0</v>
      </c>
      <c r="AB883" s="163">
        <f t="shared" si="775"/>
        <v>0</v>
      </c>
      <c r="AC883" s="163">
        <f t="shared" si="775"/>
        <v>0</v>
      </c>
      <c r="AD883" s="163">
        <f t="shared" si="775"/>
        <v>0</v>
      </c>
      <c r="AE883" s="163">
        <f t="shared" si="775"/>
        <v>0</v>
      </c>
      <c r="AF883" s="163">
        <f t="shared" si="775"/>
        <v>0</v>
      </c>
      <c r="AG883" s="163">
        <f t="shared" si="775"/>
        <v>0</v>
      </c>
      <c r="AH883" s="163">
        <f t="shared" si="775"/>
        <v>0</v>
      </c>
      <c r="AI883" s="163">
        <f t="shared" si="775"/>
        <v>0</v>
      </c>
      <c r="AJ883" s="163">
        <f t="shared" si="775"/>
        <v>0</v>
      </c>
      <c r="AK883" s="163">
        <f t="shared" si="775"/>
        <v>0</v>
      </c>
      <c r="AL883" s="163">
        <f t="shared" si="775"/>
        <v>0</v>
      </c>
      <c r="AM883" s="163">
        <f t="shared" si="775"/>
        <v>0</v>
      </c>
      <c r="AN883" s="163">
        <f t="shared" si="775"/>
        <v>0</v>
      </c>
      <c r="AO883" s="163">
        <f t="shared" si="775"/>
        <v>0</v>
      </c>
      <c r="AP883" s="163">
        <f t="shared" si="775"/>
        <v>0</v>
      </c>
      <c r="AQ883" s="163">
        <f t="shared" si="775"/>
        <v>0</v>
      </c>
      <c r="AR883" s="163">
        <f t="shared" si="775"/>
        <v>0</v>
      </c>
      <c r="AS883" s="163">
        <f t="shared" si="775"/>
        <v>0</v>
      </c>
      <c r="AT883" s="163">
        <f t="shared" si="775"/>
        <v>0</v>
      </c>
      <c r="AU883" s="163">
        <f t="shared" si="775"/>
        <v>0</v>
      </c>
      <c r="AV883" s="163">
        <f t="shared" si="775"/>
        <v>0</v>
      </c>
      <c r="AW883" s="163">
        <f t="shared" si="775"/>
        <v>0</v>
      </c>
      <c r="AX883" s="163">
        <f t="shared" si="775"/>
        <v>0</v>
      </c>
      <c r="AY883" s="163">
        <f t="shared" si="775"/>
        <v>0</v>
      </c>
      <c r="AZ883" s="163">
        <f t="shared" si="775"/>
        <v>0</v>
      </c>
      <c r="BA883" s="163">
        <f t="shared" si="775"/>
        <v>0</v>
      </c>
      <c r="BB883" s="160"/>
      <c r="BC883" s="162"/>
    </row>
    <row r="884" spans="1:55" s="176" customFormat="1" ht="22.5" customHeight="1">
      <c r="A884" s="309"/>
      <c r="B884" s="310"/>
      <c r="C884" s="310"/>
      <c r="D884" s="217" t="s">
        <v>268</v>
      </c>
      <c r="E884" s="163">
        <f>H884+K884+N884+Q884+T884+W884+Z884+AE884+AJ884+AO884+AT884+AY884</f>
        <v>146629.85499999998</v>
      </c>
      <c r="F884" s="163">
        <f t="shared" si="759"/>
        <v>135433.04999999999</v>
      </c>
      <c r="G884" s="163">
        <f t="shared" ref="G884:G940" si="776">F884*100/E884</f>
        <v>92.363898197948842</v>
      </c>
      <c r="H884" s="163">
        <f>H891+H898+H905+H912+H919+H926+H933+H940+H947</f>
        <v>20776</v>
      </c>
      <c r="I884" s="163">
        <f>I891+I898+I905+I912+I919+I926+I933+I940+I947</f>
        <v>20776</v>
      </c>
      <c r="J884" s="163">
        <f t="shared" ref="J884:BA884" si="777">J891+J898+J905+J912+J919+J926+J933+J940+J947</f>
        <v>0</v>
      </c>
      <c r="K884" s="163">
        <f t="shared" si="777"/>
        <v>54832.979999999996</v>
      </c>
      <c r="L884" s="163">
        <f t="shared" si="777"/>
        <v>54832.979999999996</v>
      </c>
      <c r="M884" s="163">
        <f t="shared" si="777"/>
        <v>0</v>
      </c>
      <c r="N884" s="163">
        <f t="shared" si="777"/>
        <v>0</v>
      </c>
      <c r="O884" s="163">
        <f t="shared" si="777"/>
        <v>0</v>
      </c>
      <c r="P884" s="163">
        <f t="shared" si="777"/>
        <v>0</v>
      </c>
      <c r="Q884" s="163">
        <f>Q891+Q898+Q905+Q912+Q919+Q926+Q933+Q940+Q947</f>
        <v>0</v>
      </c>
      <c r="R884" s="163">
        <f t="shared" si="777"/>
        <v>0</v>
      </c>
      <c r="S884" s="163">
        <f t="shared" si="777"/>
        <v>0</v>
      </c>
      <c r="T884" s="163">
        <f t="shared" si="777"/>
        <v>0</v>
      </c>
      <c r="U884" s="163">
        <f t="shared" si="777"/>
        <v>0</v>
      </c>
      <c r="V884" s="163">
        <f t="shared" si="777"/>
        <v>0</v>
      </c>
      <c r="W884" s="163">
        <f t="shared" si="777"/>
        <v>0</v>
      </c>
      <c r="X884" s="163">
        <f t="shared" si="777"/>
        <v>0</v>
      </c>
      <c r="Y884" s="163">
        <f t="shared" si="777"/>
        <v>0</v>
      </c>
      <c r="Z884" s="163">
        <f t="shared" si="777"/>
        <v>0</v>
      </c>
      <c r="AA884" s="163">
        <f t="shared" si="777"/>
        <v>0</v>
      </c>
      <c r="AB884" s="163">
        <f t="shared" si="777"/>
        <v>0</v>
      </c>
      <c r="AC884" s="163">
        <f t="shared" si="777"/>
        <v>0</v>
      </c>
      <c r="AD884" s="163">
        <f t="shared" si="777"/>
        <v>0</v>
      </c>
      <c r="AE884" s="163">
        <f t="shared" si="777"/>
        <v>25762.02</v>
      </c>
      <c r="AF884" s="163">
        <f t="shared" si="777"/>
        <v>25762.02</v>
      </c>
      <c r="AG884" s="163">
        <f t="shared" si="777"/>
        <v>0</v>
      </c>
      <c r="AH884" s="163">
        <f t="shared" si="777"/>
        <v>0</v>
      </c>
      <c r="AI884" s="163">
        <f t="shared" si="777"/>
        <v>0</v>
      </c>
      <c r="AJ884" s="163">
        <f t="shared" si="777"/>
        <v>0</v>
      </c>
      <c r="AK884" s="163">
        <f t="shared" si="777"/>
        <v>0</v>
      </c>
      <c r="AL884" s="163">
        <f t="shared" si="777"/>
        <v>0</v>
      </c>
      <c r="AM884" s="163">
        <f t="shared" si="777"/>
        <v>0</v>
      </c>
      <c r="AN884" s="163">
        <f t="shared" si="777"/>
        <v>0</v>
      </c>
      <c r="AO884" s="163">
        <f t="shared" si="777"/>
        <v>0</v>
      </c>
      <c r="AP884" s="163">
        <f t="shared" si="777"/>
        <v>0</v>
      </c>
      <c r="AQ884" s="163">
        <f t="shared" si="777"/>
        <v>0</v>
      </c>
      <c r="AR884" s="163">
        <f t="shared" si="777"/>
        <v>0</v>
      </c>
      <c r="AS884" s="163">
        <f t="shared" si="777"/>
        <v>0</v>
      </c>
      <c r="AT884" s="163">
        <f t="shared" si="777"/>
        <v>34062.049999999996</v>
      </c>
      <c r="AU884" s="163">
        <f t="shared" si="777"/>
        <v>34062.049999999996</v>
      </c>
      <c r="AV884" s="163">
        <f t="shared" si="777"/>
        <v>0</v>
      </c>
      <c r="AW884" s="163">
        <f t="shared" si="777"/>
        <v>0</v>
      </c>
      <c r="AX884" s="163">
        <f t="shared" si="777"/>
        <v>0</v>
      </c>
      <c r="AY884" s="163">
        <f>AY891+AY898+AY905+AY912+AY919+AY926+AY933+AY940+AY947</f>
        <v>11196.805</v>
      </c>
      <c r="AZ884" s="163">
        <f t="shared" si="777"/>
        <v>0</v>
      </c>
      <c r="BA884" s="163">
        <f t="shared" si="777"/>
        <v>0</v>
      </c>
      <c r="BB884" s="160"/>
      <c r="BC884" s="162"/>
    </row>
    <row r="885" spans="1:55" s="176" customFormat="1" ht="82.5" customHeight="1">
      <c r="A885" s="309"/>
      <c r="B885" s="310"/>
      <c r="C885" s="310"/>
      <c r="D885" s="217" t="s">
        <v>274</v>
      </c>
      <c r="E885" s="163">
        <f t="shared" ref="E885:E890" si="778">H885+K885+N885+Q885+T885+W885+Z885+AE885+AJ885+AO885+AT885+AY885</f>
        <v>0</v>
      </c>
      <c r="F885" s="163">
        <f t="shared" si="759"/>
        <v>0</v>
      </c>
      <c r="G885" s="163"/>
      <c r="H885" s="163">
        <f t="shared" ref="H885:BA885" si="779">H892+H899+H906+H913+H920+H927+H934+H941+H948</f>
        <v>0</v>
      </c>
      <c r="I885" s="163">
        <f t="shared" si="779"/>
        <v>0</v>
      </c>
      <c r="J885" s="163">
        <f t="shared" si="779"/>
        <v>0</v>
      </c>
      <c r="K885" s="163">
        <f t="shared" si="779"/>
        <v>0</v>
      </c>
      <c r="L885" s="163">
        <f t="shared" si="779"/>
        <v>0</v>
      </c>
      <c r="M885" s="163">
        <f t="shared" si="779"/>
        <v>0</v>
      </c>
      <c r="N885" s="163">
        <f t="shared" si="779"/>
        <v>0</v>
      </c>
      <c r="O885" s="163">
        <f t="shared" si="779"/>
        <v>0</v>
      </c>
      <c r="P885" s="163">
        <f t="shared" si="779"/>
        <v>0</v>
      </c>
      <c r="Q885" s="163">
        <f t="shared" si="779"/>
        <v>0</v>
      </c>
      <c r="R885" s="163">
        <f t="shared" si="779"/>
        <v>0</v>
      </c>
      <c r="S885" s="163">
        <f t="shared" si="779"/>
        <v>0</v>
      </c>
      <c r="T885" s="163">
        <f t="shared" si="779"/>
        <v>0</v>
      </c>
      <c r="U885" s="163">
        <f t="shared" si="779"/>
        <v>0</v>
      </c>
      <c r="V885" s="163">
        <f t="shared" si="779"/>
        <v>0</v>
      </c>
      <c r="W885" s="163">
        <f t="shared" si="779"/>
        <v>0</v>
      </c>
      <c r="X885" s="163">
        <f t="shared" si="779"/>
        <v>0</v>
      </c>
      <c r="Y885" s="163">
        <f t="shared" si="779"/>
        <v>0</v>
      </c>
      <c r="Z885" s="163">
        <f t="shared" si="779"/>
        <v>0</v>
      </c>
      <c r="AA885" s="163">
        <f t="shared" si="779"/>
        <v>0</v>
      </c>
      <c r="AB885" s="163">
        <f t="shared" si="779"/>
        <v>0</v>
      </c>
      <c r="AC885" s="163">
        <f t="shared" si="779"/>
        <v>0</v>
      </c>
      <c r="AD885" s="163">
        <f t="shared" si="779"/>
        <v>0</v>
      </c>
      <c r="AE885" s="163">
        <f t="shared" si="779"/>
        <v>0</v>
      </c>
      <c r="AF885" s="163">
        <f t="shared" si="779"/>
        <v>0</v>
      </c>
      <c r="AG885" s="163">
        <f t="shared" si="779"/>
        <v>0</v>
      </c>
      <c r="AH885" s="163">
        <f t="shared" si="779"/>
        <v>0</v>
      </c>
      <c r="AI885" s="163">
        <f t="shared" si="779"/>
        <v>0</v>
      </c>
      <c r="AJ885" s="163">
        <f t="shared" si="779"/>
        <v>0</v>
      </c>
      <c r="AK885" s="163">
        <f t="shared" si="779"/>
        <v>0</v>
      </c>
      <c r="AL885" s="163">
        <f t="shared" si="779"/>
        <v>0</v>
      </c>
      <c r="AM885" s="163">
        <f t="shared" si="779"/>
        <v>0</v>
      </c>
      <c r="AN885" s="163">
        <f t="shared" si="779"/>
        <v>0</v>
      </c>
      <c r="AO885" s="163">
        <f t="shared" si="779"/>
        <v>0</v>
      </c>
      <c r="AP885" s="163">
        <f t="shared" si="779"/>
        <v>0</v>
      </c>
      <c r="AQ885" s="163">
        <f t="shared" si="779"/>
        <v>0</v>
      </c>
      <c r="AR885" s="163">
        <f t="shared" si="779"/>
        <v>0</v>
      </c>
      <c r="AS885" s="163">
        <f t="shared" si="779"/>
        <v>0</v>
      </c>
      <c r="AT885" s="163">
        <f t="shared" si="779"/>
        <v>0</v>
      </c>
      <c r="AU885" s="163">
        <f t="shared" si="779"/>
        <v>0</v>
      </c>
      <c r="AV885" s="163">
        <f t="shared" si="779"/>
        <v>0</v>
      </c>
      <c r="AW885" s="163">
        <f t="shared" si="779"/>
        <v>0</v>
      </c>
      <c r="AX885" s="163">
        <f t="shared" si="779"/>
        <v>0</v>
      </c>
      <c r="AY885" s="163">
        <f t="shared" si="779"/>
        <v>0</v>
      </c>
      <c r="AZ885" s="163">
        <f t="shared" si="779"/>
        <v>0</v>
      </c>
      <c r="BA885" s="163">
        <f t="shared" si="779"/>
        <v>0</v>
      </c>
      <c r="BB885" s="160"/>
      <c r="BC885" s="162"/>
    </row>
    <row r="886" spans="1:55" s="176" customFormat="1" ht="22.5" customHeight="1">
      <c r="A886" s="309"/>
      <c r="B886" s="310"/>
      <c r="C886" s="310"/>
      <c r="D886" s="217" t="s">
        <v>269</v>
      </c>
      <c r="E886" s="163">
        <f t="shared" si="778"/>
        <v>0</v>
      </c>
      <c r="F886" s="163">
        <f t="shared" si="759"/>
        <v>0</v>
      </c>
      <c r="G886" s="163"/>
      <c r="H886" s="163">
        <f t="shared" ref="H886:BA886" si="780">H893+H900+H907+H914+H921+H928+H935+H942+H949</f>
        <v>0</v>
      </c>
      <c r="I886" s="163">
        <f t="shared" si="780"/>
        <v>0</v>
      </c>
      <c r="J886" s="163">
        <f t="shared" si="780"/>
        <v>0</v>
      </c>
      <c r="K886" s="163">
        <f t="shared" si="780"/>
        <v>0</v>
      </c>
      <c r="L886" s="163">
        <f t="shared" si="780"/>
        <v>0</v>
      </c>
      <c r="M886" s="163">
        <f t="shared" si="780"/>
        <v>0</v>
      </c>
      <c r="N886" s="163">
        <f t="shared" si="780"/>
        <v>0</v>
      </c>
      <c r="O886" s="163">
        <f t="shared" si="780"/>
        <v>0</v>
      </c>
      <c r="P886" s="163">
        <f t="shared" si="780"/>
        <v>0</v>
      </c>
      <c r="Q886" s="163">
        <f t="shared" si="780"/>
        <v>0</v>
      </c>
      <c r="R886" s="163">
        <f t="shared" si="780"/>
        <v>0</v>
      </c>
      <c r="S886" s="163">
        <f t="shared" si="780"/>
        <v>0</v>
      </c>
      <c r="T886" s="163">
        <f t="shared" si="780"/>
        <v>0</v>
      </c>
      <c r="U886" s="163">
        <f t="shared" si="780"/>
        <v>0</v>
      </c>
      <c r="V886" s="163">
        <f t="shared" si="780"/>
        <v>0</v>
      </c>
      <c r="W886" s="163">
        <f t="shared" si="780"/>
        <v>0</v>
      </c>
      <c r="X886" s="163">
        <f t="shared" si="780"/>
        <v>0</v>
      </c>
      <c r="Y886" s="163">
        <f t="shared" si="780"/>
        <v>0</v>
      </c>
      <c r="Z886" s="163">
        <f t="shared" si="780"/>
        <v>0</v>
      </c>
      <c r="AA886" s="163">
        <f t="shared" si="780"/>
        <v>0</v>
      </c>
      <c r="AB886" s="163">
        <f t="shared" si="780"/>
        <v>0</v>
      </c>
      <c r="AC886" s="163">
        <f t="shared" si="780"/>
        <v>0</v>
      </c>
      <c r="AD886" s="163">
        <f t="shared" si="780"/>
        <v>0</v>
      </c>
      <c r="AE886" s="163">
        <f t="shared" si="780"/>
        <v>0</v>
      </c>
      <c r="AF886" s="163">
        <f t="shared" si="780"/>
        <v>0</v>
      </c>
      <c r="AG886" s="163">
        <f t="shared" si="780"/>
        <v>0</v>
      </c>
      <c r="AH886" s="163">
        <f t="shared" si="780"/>
        <v>0</v>
      </c>
      <c r="AI886" s="163">
        <f t="shared" si="780"/>
        <v>0</v>
      </c>
      <c r="AJ886" s="163">
        <f t="shared" si="780"/>
        <v>0</v>
      </c>
      <c r="AK886" s="163">
        <f t="shared" si="780"/>
        <v>0</v>
      </c>
      <c r="AL886" s="163">
        <f t="shared" si="780"/>
        <v>0</v>
      </c>
      <c r="AM886" s="163">
        <f t="shared" si="780"/>
        <v>0</v>
      </c>
      <c r="AN886" s="163">
        <f t="shared" si="780"/>
        <v>0</v>
      </c>
      <c r="AO886" s="163">
        <f t="shared" si="780"/>
        <v>0</v>
      </c>
      <c r="AP886" s="163">
        <f t="shared" si="780"/>
        <v>0</v>
      </c>
      <c r="AQ886" s="163">
        <f t="shared" si="780"/>
        <v>0</v>
      </c>
      <c r="AR886" s="163">
        <f t="shared" si="780"/>
        <v>0</v>
      </c>
      <c r="AS886" s="163">
        <f t="shared" si="780"/>
        <v>0</v>
      </c>
      <c r="AT886" s="163">
        <f t="shared" si="780"/>
        <v>0</v>
      </c>
      <c r="AU886" s="163">
        <f t="shared" si="780"/>
        <v>0</v>
      </c>
      <c r="AV886" s="163">
        <f t="shared" si="780"/>
        <v>0</v>
      </c>
      <c r="AW886" s="163">
        <f t="shared" si="780"/>
        <v>0</v>
      </c>
      <c r="AX886" s="163">
        <f t="shared" si="780"/>
        <v>0</v>
      </c>
      <c r="AY886" s="163">
        <f t="shared" si="780"/>
        <v>0</v>
      </c>
      <c r="AZ886" s="163">
        <f t="shared" si="780"/>
        <v>0</v>
      </c>
      <c r="BA886" s="163">
        <f t="shared" si="780"/>
        <v>0</v>
      </c>
      <c r="BB886" s="160"/>
      <c r="BC886" s="162"/>
    </row>
    <row r="887" spans="1:55" s="176" customFormat="1" ht="31.2">
      <c r="A887" s="309"/>
      <c r="B887" s="310"/>
      <c r="C887" s="310"/>
      <c r="D887" s="220" t="s">
        <v>43</v>
      </c>
      <c r="E887" s="163">
        <f t="shared" si="778"/>
        <v>0</v>
      </c>
      <c r="F887" s="163">
        <f t="shared" si="759"/>
        <v>0</v>
      </c>
      <c r="G887" s="163"/>
      <c r="H887" s="163">
        <f t="shared" ref="H887:BA887" si="781">H894+H901+H908+H915+H922+H929+H936+H943+H950</f>
        <v>0</v>
      </c>
      <c r="I887" s="163">
        <f t="shared" si="781"/>
        <v>0</v>
      </c>
      <c r="J887" s="163">
        <f t="shared" si="781"/>
        <v>0</v>
      </c>
      <c r="K887" s="163">
        <f t="shared" si="781"/>
        <v>0</v>
      </c>
      <c r="L887" s="163">
        <f t="shared" si="781"/>
        <v>0</v>
      </c>
      <c r="M887" s="163">
        <f t="shared" si="781"/>
        <v>0</v>
      </c>
      <c r="N887" s="163">
        <f t="shared" si="781"/>
        <v>0</v>
      </c>
      <c r="O887" s="163">
        <f t="shared" si="781"/>
        <v>0</v>
      </c>
      <c r="P887" s="163">
        <f t="shared" si="781"/>
        <v>0</v>
      </c>
      <c r="Q887" s="163">
        <f t="shared" si="781"/>
        <v>0</v>
      </c>
      <c r="R887" s="163">
        <f t="shared" si="781"/>
        <v>0</v>
      </c>
      <c r="S887" s="163">
        <f t="shared" si="781"/>
        <v>0</v>
      </c>
      <c r="T887" s="163">
        <f t="shared" si="781"/>
        <v>0</v>
      </c>
      <c r="U887" s="163">
        <f t="shared" si="781"/>
        <v>0</v>
      </c>
      <c r="V887" s="163">
        <f t="shared" si="781"/>
        <v>0</v>
      </c>
      <c r="W887" s="163">
        <f t="shared" si="781"/>
        <v>0</v>
      </c>
      <c r="X887" s="163">
        <f t="shared" si="781"/>
        <v>0</v>
      </c>
      <c r="Y887" s="163">
        <f t="shared" si="781"/>
        <v>0</v>
      </c>
      <c r="Z887" s="163">
        <f t="shared" si="781"/>
        <v>0</v>
      </c>
      <c r="AA887" s="163">
        <f t="shared" si="781"/>
        <v>0</v>
      </c>
      <c r="AB887" s="163">
        <f t="shared" si="781"/>
        <v>0</v>
      </c>
      <c r="AC887" s="163">
        <f t="shared" si="781"/>
        <v>0</v>
      </c>
      <c r="AD887" s="163">
        <f t="shared" si="781"/>
        <v>0</v>
      </c>
      <c r="AE887" s="163">
        <f t="shared" si="781"/>
        <v>0</v>
      </c>
      <c r="AF887" s="163">
        <f t="shared" si="781"/>
        <v>0</v>
      </c>
      <c r="AG887" s="163">
        <f t="shared" si="781"/>
        <v>0</v>
      </c>
      <c r="AH887" s="163">
        <f t="shared" si="781"/>
        <v>0</v>
      </c>
      <c r="AI887" s="163">
        <f t="shared" si="781"/>
        <v>0</v>
      </c>
      <c r="AJ887" s="163">
        <f t="shared" si="781"/>
        <v>0</v>
      </c>
      <c r="AK887" s="163">
        <f t="shared" si="781"/>
        <v>0</v>
      </c>
      <c r="AL887" s="163">
        <f t="shared" si="781"/>
        <v>0</v>
      </c>
      <c r="AM887" s="163">
        <f t="shared" si="781"/>
        <v>0</v>
      </c>
      <c r="AN887" s="163">
        <f t="shared" si="781"/>
        <v>0</v>
      </c>
      <c r="AO887" s="163">
        <f t="shared" si="781"/>
        <v>0</v>
      </c>
      <c r="AP887" s="163">
        <f t="shared" si="781"/>
        <v>0</v>
      </c>
      <c r="AQ887" s="163">
        <f t="shared" si="781"/>
        <v>0</v>
      </c>
      <c r="AR887" s="163">
        <f t="shared" si="781"/>
        <v>0</v>
      </c>
      <c r="AS887" s="163">
        <f t="shared" si="781"/>
        <v>0</v>
      </c>
      <c r="AT887" s="163">
        <f t="shared" si="781"/>
        <v>0</v>
      </c>
      <c r="AU887" s="163">
        <f t="shared" si="781"/>
        <v>0</v>
      </c>
      <c r="AV887" s="163">
        <f t="shared" si="781"/>
        <v>0</v>
      </c>
      <c r="AW887" s="163">
        <f t="shared" si="781"/>
        <v>0</v>
      </c>
      <c r="AX887" s="163">
        <f t="shared" si="781"/>
        <v>0</v>
      </c>
      <c r="AY887" s="163">
        <f t="shared" si="781"/>
        <v>0</v>
      </c>
      <c r="AZ887" s="163">
        <f t="shared" si="781"/>
        <v>0</v>
      </c>
      <c r="BA887" s="163">
        <f t="shared" si="781"/>
        <v>0</v>
      </c>
      <c r="BB887" s="160"/>
      <c r="BC887" s="162"/>
    </row>
    <row r="888" spans="1:55" ht="22.5" customHeight="1">
      <c r="A888" s="309"/>
      <c r="B888" s="310" t="s">
        <v>299</v>
      </c>
      <c r="C888" s="310" t="s">
        <v>298</v>
      </c>
      <c r="D888" s="150" t="s">
        <v>41</v>
      </c>
      <c r="E888" s="163">
        <f t="shared" si="778"/>
        <v>0</v>
      </c>
      <c r="F888" s="163">
        <f t="shared" si="759"/>
        <v>0</v>
      </c>
      <c r="G888" s="163" t="e">
        <f t="shared" si="776"/>
        <v>#DIV/0!</v>
      </c>
      <c r="H888" s="163">
        <f>H889+H890+H891+H893+H894</f>
        <v>0</v>
      </c>
      <c r="I888" s="163">
        <f t="shared" ref="I888" si="782">I889+I890+I891+I893+I894</f>
        <v>0</v>
      </c>
      <c r="J888" s="163"/>
      <c r="K888" s="163">
        <f t="shared" ref="K888:L888" si="783">K889+K890+K891+K893+K894</f>
        <v>0</v>
      </c>
      <c r="L888" s="163">
        <f t="shared" si="783"/>
        <v>0</v>
      </c>
      <c r="M888" s="163"/>
      <c r="N888" s="163">
        <f t="shared" ref="N888:O888" si="784">N889+N890+N891+N893+N894</f>
        <v>0</v>
      </c>
      <c r="O888" s="163">
        <f t="shared" si="784"/>
        <v>0</v>
      </c>
      <c r="P888" s="163"/>
      <c r="Q888" s="163">
        <f>Q889+Q890+Q891+Q893+Q894</f>
        <v>0</v>
      </c>
      <c r="R888" s="163">
        <f t="shared" ref="R888:U888" si="785">R889+R890+R891+R893+R894</f>
        <v>0</v>
      </c>
      <c r="S888" s="163">
        <f t="shared" si="785"/>
        <v>0</v>
      </c>
      <c r="T888" s="163">
        <f t="shared" si="785"/>
        <v>0</v>
      </c>
      <c r="U888" s="163">
        <f t="shared" si="785"/>
        <v>0</v>
      </c>
      <c r="V888" s="163"/>
      <c r="W888" s="163">
        <f t="shared" ref="W888:X888" si="786">W889+W890+W891+W893+W894</f>
        <v>0</v>
      </c>
      <c r="X888" s="163">
        <f t="shared" si="786"/>
        <v>0</v>
      </c>
      <c r="Y888" s="163"/>
      <c r="Z888" s="163">
        <f t="shared" ref="Z888:AC888" si="787">Z889+Z890+Z891+Z893+Z894</f>
        <v>0</v>
      </c>
      <c r="AA888" s="163">
        <f t="shared" si="787"/>
        <v>0</v>
      </c>
      <c r="AB888" s="163">
        <f t="shared" si="787"/>
        <v>0</v>
      </c>
      <c r="AC888" s="163">
        <f t="shared" si="787"/>
        <v>0</v>
      </c>
      <c r="AD888" s="163"/>
      <c r="AE888" s="163">
        <f t="shared" ref="AE888:AH888" si="788">AE889+AE890+AE891+AE893+AE894</f>
        <v>0</v>
      </c>
      <c r="AF888" s="163">
        <f t="shared" si="788"/>
        <v>0</v>
      </c>
      <c r="AG888" s="163">
        <f t="shared" si="788"/>
        <v>0</v>
      </c>
      <c r="AH888" s="163">
        <f t="shared" si="788"/>
        <v>0</v>
      </c>
      <c r="AI888" s="163"/>
      <c r="AJ888" s="163">
        <f t="shared" ref="AJ888:AM888" si="789">AJ889+AJ890+AJ891+AJ893+AJ894</f>
        <v>0</v>
      </c>
      <c r="AK888" s="163">
        <f t="shared" si="789"/>
        <v>0</v>
      </c>
      <c r="AL888" s="163">
        <f t="shared" si="789"/>
        <v>0</v>
      </c>
      <c r="AM888" s="163">
        <f t="shared" si="789"/>
        <v>0</v>
      </c>
      <c r="AN888" s="163"/>
      <c r="AO888" s="163">
        <f t="shared" ref="AO888:AR888" si="790">AO889+AO890+AO891+AO893+AO894</f>
        <v>0</v>
      </c>
      <c r="AP888" s="163">
        <f t="shared" si="790"/>
        <v>0</v>
      </c>
      <c r="AQ888" s="163">
        <f t="shared" si="790"/>
        <v>0</v>
      </c>
      <c r="AR888" s="163">
        <f t="shared" si="790"/>
        <v>0</v>
      </c>
      <c r="AS888" s="163"/>
      <c r="AT888" s="163">
        <f t="shared" ref="AT888:AW888" si="791">AT889+AT890+AT891+AT893+AT894</f>
        <v>0</v>
      </c>
      <c r="AU888" s="163">
        <f t="shared" si="791"/>
        <v>0</v>
      </c>
      <c r="AV888" s="163">
        <f t="shared" si="791"/>
        <v>0</v>
      </c>
      <c r="AW888" s="163">
        <f t="shared" si="791"/>
        <v>0</v>
      </c>
      <c r="AX888" s="163"/>
      <c r="AY888" s="163">
        <f>AY889+AY890+AY891+AY893+AY894</f>
        <v>0</v>
      </c>
      <c r="AZ888" s="163">
        <f t="shared" ref="AZ888" si="792">AZ889+AZ890+AZ891+AZ893+AZ894</f>
        <v>0</v>
      </c>
      <c r="BA888" s="163"/>
      <c r="BB888" s="160"/>
      <c r="BC888" s="162"/>
    </row>
    <row r="889" spans="1:55" ht="32.25" customHeight="1">
      <c r="A889" s="309"/>
      <c r="B889" s="310"/>
      <c r="C889" s="310"/>
      <c r="D889" s="148" t="s">
        <v>37</v>
      </c>
      <c r="E889" s="163">
        <f t="shared" si="778"/>
        <v>0</v>
      </c>
      <c r="F889" s="163">
        <f t="shared" si="759"/>
        <v>0</v>
      </c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3"/>
      <c r="AA889" s="163"/>
      <c r="AB889" s="163"/>
      <c r="AC889" s="163"/>
      <c r="AD889" s="163"/>
      <c r="AE889" s="163"/>
      <c r="AF889" s="163"/>
      <c r="AG889" s="163"/>
      <c r="AH889" s="163"/>
      <c r="AI889" s="163"/>
      <c r="AJ889" s="163"/>
      <c r="AK889" s="163"/>
      <c r="AL889" s="163"/>
      <c r="AM889" s="163"/>
      <c r="AN889" s="163"/>
      <c r="AO889" s="163"/>
      <c r="AP889" s="163"/>
      <c r="AQ889" s="163"/>
      <c r="AR889" s="163"/>
      <c r="AS889" s="163"/>
      <c r="AT889" s="163"/>
      <c r="AU889" s="163"/>
      <c r="AV889" s="163"/>
      <c r="AW889" s="163"/>
      <c r="AX889" s="163"/>
      <c r="AY889" s="163"/>
      <c r="AZ889" s="163"/>
      <c r="BA889" s="163"/>
      <c r="BB889" s="160"/>
      <c r="BC889" s="162"/>
    </row>
    <row r="890" spans="1:55" ht="50.25" customHeight="1">
      <c r="A890" s="309"/>
      <c r="B890" s="310"/>
      <c r="C890" s="310"/>
      <c r="D890" s="172" t="s">
        <v>2</v>
      </c>
      <c r="E890" s="163">
        <f t="shared" si="778"/>
        <v>0</v>
      </c>
      <c r="F890" s="163">
        <f t="shared" si="759"/>
        <v>0</v>
      </c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  <c r="AA890" s="163"/>
      <c r="AB890" s="163"/>
      <c r="AC890" s="163"/>
      <c r="AD890" s="163"/>
      <c r="AE890" s="163"/>
      <c r="AF890" s="163"/>
      <c r="AG890" s="163"/>
      <c r="AH890" s="163"/>
      <c r="AI890" s="163"/>
      <c r="AJ890" s="163"/>
      <c r="AK890" s="163"/>
      <c r="AL890" s="163"/>
      <c r="AM890" s="163"/>
      <c r="AN890" s="163"/>
      <c r="AO890" s="163"/>
      <c r="AP890" s="163"/>
      <c r="AQ890" s="163"/>
      <c r="AR890" s="163"/>
      <c r="AS890" s="163"/>
      <c r="AT890" s="163"/>
      <c r="AU890" s="163"/>
      <c r="AV890" s="163"/>
      <c r="AW890" s="163"/>
      <c r="AX890" s="163"/>
      <c r="AY890" s="163"/>
      <c r="AZ890" s="163"/>
      <c r="BA890" s="163"/>
      <c r="BB890" s="160"/>
      <c r="BC890" s="162"/>
    </row>
    <row r="891" spans="1:55" ht="22.5" customHeight="1">
      <c r="A891" s="309"/>
      <c r="B891" s="310"/>
      <c r="C891" s="310"/>
      <c r="D891" s="217" t="s">
        <v>268</v>
      </c>
      <c r="E891" s="163">
        <f>H891+K891+N891+Q891+T891+W891+Z891+AE891+AJ891+AO891+AT891+AY891</f>
        <v>0</v>
      </c>
      <c r="F891" s="163">
        <f t="shared" si="759"/>
        <v>0</v>
      </c>
      <c r="G891" s="163" t="e">
        <f t="shared" si="776"/>
        <v>#DIV/0!</v>
      </c>
      <c r="H891" s="163"/>
      <c r="I891" s="163"/>
      <c r="J891" s="163"/>
      <c r="K891" s="163"/>
      <c r="L891" s="163"/>
      <c r="M891" s="163"/>
      <c r="N891" s="163"/>
      <c r="O891" s="163"/>
      <c r="P891" s="163"/>
      <c r="Q891" s="206"/>
      <c r="R891" s="163"/>
      <c r="S891" s="163"/>
      <c r="T891" s="163"/>
      <c r="U891" s="163"/>
      <c r="V891" s="163"/>
      <c r="W891" s="163"/>
      <c r="X891" s="163"/>
      <c r="Y891" s="163"/>
      <c r="Z891" s="163"/>
      <c r="AA891" s="163"/>
      <c r="AB891" s="163"/>
      <c r="AC891" s="163"/>
      <c r="AD891" s="163"/>
      <c r="AE891" s="163"/>
      <c r="AF891" s="163"/>
      <c r="AG891" s="163"/>
      <c r="AH891" s="163"/>
      <c r="AI891" s="163"/>
      <c r="AJ891" s="163"/>
      <c r="AK891" s="163"/>
      <c r="AL891" s="163"/>
      <c r="AM891" s="163"/>
      <c r="AN891" s="163"/>
      <c r="AO891" s="163"/>
      <c r="AP891" s="163"/>
      <c r="AQ891" s="163"/>
      <c r="AR891" s="163"/>
      <c r="AS891" s="163"/>
      <c r="AT891" s="163"/>
      <c r="AU891" s="163"/>
      <c r="AV891" s="163"/>
      <c r="AW891" s="163"/>
      <c r="AX891" s="163"/>
      <c r="AY891" s="201"/>
      <c r="AZ891" s="163"/>
      <c r="BA891" s="163"/>
      <c r="BB891" s="160"/>
      <c r="BC891" s="162"/>
    </row>
    <row r="892" spans="1:55" ht="82.5" customHeight="1">
      <c r="A892" s="309"/>
      <c r="B892" s="310"/>
      <c r="C892" s="310"/>
      <c r="D892" s="217" t="s">
        <v>274</v>
      </c>
      <c r="E892" s="163">
        <f t="shared" ref="E892:E897" si="793">H892+K892+N892+Q892+T892+W892+Z892+AE892+AJ892+AO892+AT892+AY892</f>
        <v>0</v>
      </c>
      <c r="F892" s="163">
        <f t="shared" si="759"/>
        <v>0</v>
      </c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3"/>
      <c r="AA892" s="163"/>
      <c r="AB892" s="163"/>
      <c r="AC892" s="163"/>
      <c r="AD892" s="163"/>
      <c r="AE892" s="163"/>
      <c r="AF892" s="163"/>
      <c r="AG892" s="163"/>
      <c r="AH892" s="163"/>
      <c r="AI892" s="163"/>
      <c r="AJ892" s="163"/>
      <c r="AK892" s="163"/>
      <c r="AL892" s="163"/>
      <c r="AM892" s="163"/>
      <c r="AN892" s="163"/>
      <c r="AO892" s="163"/>
      <c r="AP892" s="163"/>
      <c r="AQ892" s="163"/>
      <c r="AR892" s="163"/>
      <c r="AS892" s="163"/>
      <c r="AT892" s="163"/>
      <c r="AU892" s="163"/>
      <c r="AV892" s="163"/>
      <c r="AW892" s="163"/>
      <c r="AX892" s="163"/>
      <c r="AY892" s="163"/>
      <c r="AZ892" s="163"/>
      <c r="BA892" s="163"/>
      <c r="BB892" s="160"/>
      <c r="BC892" s="162"/>
    </row>
    <row r="893" spans="1:55" ht="22.5" customHeight="1">
      <c r="A893" s="309"/>
      <c r="B893" s="310"/>
      <c r="C893" s="310"/>
      <c r="D893" s="217" t="s">
        <v>269</v>
      </c>
      <c r="E893" s="163">
        <f t="shared" si="793"/>
        <v>0</v>
      </c>
      <c r="F893" s="163">
        <f t="shared" si="759"/>
        <v>0</v>
      </c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3"/>
      <c r="AA893" s="163"/>
      <c r="AB893" s="163"/>
      <c r="AC893" s="163"/>
      <c r="AD893" s="163"/>
      <c r="AE893" s="163"/>
      <c r="AF893" s="163"/>
      <c r="AG893" s="163"/>
      <c r="AH893" s="163"/>
      <c r="AI893" s="163"/>
      <c r="AJ893" s="163"/>
      <c r="AK893" s="163"/>
      <c r="AL893" s="163"/>
      <c r="AM893" s="163"/>
      <c r="AN893" s="163"/>
      <c r="AO893" s="163"/>
      <c r="AP893" s="163"/>
      <c r="AQ893" s="163"/>
      <c r="AR893" s="163"/>
      <c r="AS893" s="163"/>
      <c r="AT893" s="163"/>
      <c r="AU893" s="163"/>
      <c r="AV893" s="163"/>
      <c r="AW893" s="163"/>
      <c r="AX893" s="163"/>
      <c r="AY893" s="163"/>
      <c r="AZ893" s="163"/>
      <c r="BA893" s="163"/>
      <c r="BB893" s="160"/>
      <c r="BC893" s="162"/>
    </row>
    <row r="894" spans="1:55" ht="31.2">
      <c r="A894" s="309"/>
      <c r="B894" s="310"/>
      <c r="C894" s="310"/>
      <c r="D894" s="220" t="s">
        <v>43</v>
      </c>
      <c r="E894" s="163">
        <f t="shared" si="793"/>
        <v>0</v>
      </c>
      <c r="F894" s="163">
        <f t="shared" si="759"/>
        <v>0</v>
      </c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3"/>
      <c r="AA894" s="163"/>
      <c r="AB894" s="163"/>
      <c r="AC894" s="163"/>
      <c r="AD894" s="163"/>
      <c r="AE894" s="163"/>
      <c r="AF894" s="163"/>
      <c r="AG894" s="163"/>
      <c r="AH894" s="163"/>
      <c r="AI894" s="163"/>
      <c r="AJ894" s="163"/>
      <c r="AK894" s="163"/>
      <c r="AL894" s="163"/>
      <c r="AM894" s="163"/>
      <c r="AN894" s="163"/>
      <c r="AO894" s="163"/>
      <c r="AP894" s="163"/>
      <c r="AQ894" s="163"/>
      <c r="AR894" s="163"/>
      <c r="AS894" s="163"/>
      <c r="AT894" s="163"/>
      <c r="AU894" s="163"/>
      <c r="AV894" s="163"/>
      <c r="AW894" s="163"/>
      <c r="AX894" s="163"/>
      <c r="AY894" s="163"/>
      <c r="AZ894" s="163"/>
      <c r="BA894" s="163"/>
      <c r="BB894" s="160"/>
      <c r="BC894" s="162"/>
    </row>
    <row r="895" spans="1:55" ht="22.5" customHeight="1">
      <c r="A895" s="309"/>
      <c r="B895" s="310" t="s">
        <v>300</v>
      </c>
      <c r="C895" s="310" t="s">
        <v>298</v>
      </c>
      <c r="D895" s="150" t="s">
        <v>41</v>
      </c>
      <c r="E895" s="163">
        <f t="shared" si="793"/>
        <v>1632.5</v>
      </c>
      <c r="F895" s="163">
        <f t="shared" si="759"/>
        <v>1632.5</v>
      </c>
      <c r="G895" s="163">
        <f t="shared" si="776"/>
        <v>100</v>
      </c>
      <c r="H895" s="163">
        <f>H896+H897+H898+H3626</f>
        <v>0</v>
      </c>
      <c r="I895" s="163">
        <f>I896+I897+I898+I3626</f>
        <v>0</v>
      </c>
      <c r="J895" s="163"/>
      <c r="K895" s="163">
        <f>K896+K897+K898+K3626</f>
        <v>724.05</v>
      </c>
      <c r="L895" s="163">
        <f>L896+L897+L898+L3626</f>
        <v>724.05</v>
      </c>
      <c r="M895" s="163"/>
      <c r="N895" s="163">
        <f>N896+N897+N898+N3626</f>
        <v>0</v>
      </c>
      <c r="O895" s="163">
        <f>O896+O897+O898+O3626</f>
        <v>0</v>
      </c>
      <c r="P895" s="163"/>
      <c r="Q895" s="163">
        <f>Q896+Q897+Q898+Q3626</f>
        <v>0</v>
      </c>
      <c r="R895" s="163">
        <f>R896+R897+R898+R3626</f>
        <v>0</v>
      </c>
      <c r="S895" s="163"/>
      <c r="T895" s="163">
        <f>T896+T897+T898+T3626</f>
        <v>0</v>
      </c>
      <c r="U895" s="163">
        <f>U896+U897+U898+U3626</f>
        <v>0</v>
      </c>
      <c r="V895" s="163"/>
      <c r="W895" s="163">
        <f>W896+W897+W898+W3626</f>
        <v>0</v>
      </c>
      <c r="X895" s="163">
        <f>X896+X897+X898+X3626</f>
        <v>0</v>
      </c>
      <c r="Y895" s="163"/>
      <c r="Z895" s="163">
        <f>Z896+Z897+Z898+Z3626</f>
        <v>0</v>
      </c>
      <c r="AA895" s="163">
        <f>AA896+AA897+AA898+AA3626</f>
        <v>0</v>
      </c>
      <c r="AB895" s="163">
        <f>AB896+AB897+AB898+AB3626</f>
        <v>0</v>
      </c>
      <c r="AC895" s="163">
        <f>AC896+AC897+AC898+AC3626</f>
        <v>0</v>
      </c>
      <c r="AD895" s="163"/>
      <c r="AE895" s="163">
        <f>AE896+AE897+AE898+AE3626</f>
        <v>470.03</v>
      </c>
      <c r="AF895" s="163">
        <f>AF896+AF897+AF898+AF3626</f>
        <v>470.03</v>
      </c>
      <c r="AG895" s="163">
        <f>AG896+AG897+AG898+AG3626</f>
        <v>0</v>
      </c>
      <c r="AH895" s="163">
        <f>AH896+AH897+AH898+AH3626</f>
        <v>0</v>
      </c>
      <c r="AI895" s="163"/>
      <c r="AJ895" s="163">
        <f>AJ896+AJ897+AJ898+AJ3626</f>
        <v>0</v>
      </c>
      <c r="AK895" s="163">
        <f>AK896+AK897+AK898+AK3626</f>
        <v>0</v>
      </c>
      <c r="AL895" s="163">
        <f>AL896+AL897+AL898+AL3626</f>
        <v>0</v>
      </c>
      <c r="AM895" s="163">
        <f>AM896+AM897+AM898+AM3626</f>
        <v>0</v>
      </c>
      <c r="AN895" s="163"/>
      <c r="AO895" s="163">
        <f>AO896+AO897+AO898+AO3626</f>
        <v>0</v>
      </c>
      <c r="AP895" s="163">
        <f>AP896+AP897+AP898+AP3626</f>
        <v>0</v>
      </c>
      <c r="AQ895" s="163">
        <f>AQ896+AQ897+AQ898+AQ3626</f>
        <v>0</v>
      </c>
      <c r="AR895" s="163">
        <f>AR896+AR897+AR898+AR3626</f>
        <v>0</v>
      </c>
      <c r="AS895" s="163"/>
      <c r="AT895" s="163">
        <f t="shared" ref="AT895:AZ895" si="794">AT896+AT897+AT898+AT3626</f>
        <v>438.42</v>
      </c>
      <c r="AU895" s="163">
        <f t="shared" si="794"/>
        <v>438.42</v>
      </c>
      <c r="AV895" s="163">
        <f t="shared" si="794"/>
        <v>0</v>
      </c>
      <c r="AW895" s="163">
        <f t="shared" si="794"/>
        <v>0</v>
      </c>
      <c r="AX895" s="163">
        <f t="shared" si="794"/>
        <v>0</v>
      </c>
      <c r="AY895" s="163">
        <f t="shared" si="794"/>
        <v>0</v>
      </c>
      <c r="AZ895" s="163">
        <f t="shared" si="794"/>
        <v>0</v>
      </c>
      <c r="BA895" s="163"/>
      <c r="BB895" s="160"/>
      <c r="BC895" s="162"/>
    </row>
    <row r="896" spans="1:55" ht="32.25" customHeight="1">
      <c r="A896" s="309"/>
      <c r="B896" s="310"/>
      <c r="C896" s="310"/>
      <c r="D896" s="148" t="s">
        <v>37</v>
      </c>
      <c r="E896" s="163">
        <f t="shared" si="793"/>
        <v>0</v>
      </c>
      <c r="F896" s="163">
        <f t="shared" si="759"/>
        <v>0</v>
      </c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3"/>
      <c r="AA896" s="163"/>
      <c r="AB896" s="163"/>
      <c r="AC896" s="163"/>
      <c r="AD896" s="163"/>
      <c r="AE896" s="163"/>
      <c r="AF896" s="163"/>
      <c r="AG896" s="163"/>
      <c r="AH896" s="163"/>
      <c r="AI896" s="163"/>
      <c r="AJ896" s="163"/>
      <c r="AK896" s="163"/>
      <c r="AL896" s="163"/>
      <c r="AM896" s="163"/>
      <c r="AN896" s="163"/>
      <c r="AO896" s="163"/>
      <c r="AP896" s="163"/>
      <c r="AQ896" s="163"/>
      <c r="AR896" s="163"/>
      <c r="AS896" s="163"/>
      <c r="AT896" s="163"/>
      <c r="AU896" s="163"/>
      <c r="AV896" s="163"/>
      <c r="AW896" s="163"/>
      <c r="AX896" s="163"/>
      <c r="AY896" s="163"/>
      <c r="AZ896" s="163"/>
      <c r="BA896" s="163"/>
      <c r="BB896" s="160"/>
      <c r="BC896" s="162"/>
    </row>
    <row r="897" spans="1:55" ht="50.25" customHeight="1">
      <c r="A897" s="309"/>
      <c r="B897" s="310"/>
      <c r="C897" s="310"/>
      <c r="D897" s="172" t="s">
        <v>2</v>
      </c>
      <c r="E897" s="163">
        <f t="shared" si="793"/>
        <v>0</v>
      </c>
      <c r="F897" s="163">
        <f t="shared" si="759"/>
        <v>0</v>
      </c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  <c r="Z897" s="163"/>
      <c r="AA897" s="163"/>
      <c r="AB897" s="163"/>
      <c r="AC897" s="163"/>
      <c r="AD897" s="163"/>
      <c r="AE897" s="163"/>
      <c r="AF897" s="163"/>
      <c r="AG897" s="163"/>
      <c r="AH897" s="163"/>
      <c r="AI897" s="163"/>
      <c r="AJ897" s="163"/>
      <c r="AK897" s="163"/>
      <c r="AL897" s="163"/>
      <c r="AM897" s="163"/>
      <c r="AN897" s="163"/>
      <c r="AO897" s="163"/>
      <c r="AP897" s="163"/>
      <c r="AQ897" s="163"/>
      <c r="AR897" s="163"/>
      <c r="AS897" s="163"/>
      <c r="AT897" s="163"/>
      <c r="AU897" s="163"/>
      <c r="AV897" s="163"/>
      <c r="AW897" s="163"/>
      <c r="AX897" s="163"/>
      <c r="AY897" s="163"/>
      <c r="AZ897" s="163"/>
      <c r="BA897" s="163"/>
      <c r="BB897" s="160"/>
      <c r="BC897" s="162"/>
    </row>
    <row r="898" spans="1:55" ht="22.5" customHeight="1">
      <c r="A898" s="309"/>
      <c r="B898" s="310"/>
      <c r="C898" s="310"/>
      <c r="D898" s="217" t="s">
        <v>268</v>
      </c>
      <c r="E898" s="163">
        <f>H898+K898+N898+Q898+T898+W898+Z898+AE898+AJ898+AO898+AT898+AY898</f>
        <v>1632.5</v>
      </c>
      <c r="F898" s="163">
        <f t="shared" si="759"/>
        <v>1632.5</v>
      </c>
      <c r="G898" s="163">
        <f t="shared" si="776"/>
        <v>100</v>
      </c>
      <c r="H898" s="163"/>
      <c r="I898" s="163"/>
      <c r="J898" s="163"/>
      <c r="K898" s="163">
        <v>724.05</v>
      </c>
      <c r="L898" s="163">
        <v>724.05</v>
      </c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  <c r="Z898" s="163"/>
      <c r="AA898" s="163"/>
      <c r="AB898" s="163"/>
      <c r="AC898" s="163"/>
      <c r="AD898" s="163"/>
      <c r="AE898" s="163">
        <v>470.03</v>
      </c>
      <c r="AF898" s="163">
        <v>470.03</v>
      </c>
      <c r="AG898" s="163"/>
      <c r="AH898" s="163"/>
      <c r="AI898" s="163"/>
      <c r="AJ898" s="163"/>
      <c r="AK898" s="163"/>
      <c r="AL898" s="163"/>
      <c r="AM898" s="163"/>
      <c r="AN898" s="163"/>
      <c r="AO898" s="163"/>
      <c r="AP898" s="163"/>
      <c r="AQ898" s="163"/>
      <c r="AR898" s="163"/>
      <c r="AS898" s="163"/>
      <c r="AT898" s="163">
        <v>438.42</v>
      </c>
      <c r="AU898" s="163">
        <v>438.42</v>
      </c>
      <c r="AV898" s="163"/>
      <c r="AW898" s="163"/>
      <c r="AX898" s="163"/>
      <c r="AY898" s="163"/>
      <c r="AZ898" s="163"/>
      <c r="BA898" s="163"/>
      <c r="BB898" s="160"/>
      <c r="BC898" s="162"/>
    </row>
    <row r="899" spans="1:55" ht="82.5" customHeight="1">
      <c r="A899" s="309"/>
      <c r="B899" s="310"/>
      <c r="C899" s="310"/>
      <c r="D899" s="217" t="s">
        <v>274</v>
      </c>
      <c r="E899" s="163">
        <f t="shared" ref="E899:E904" si="795">H899+K899+N899+Q899+T899+W899+Z899+AE899+AJ899+AO899+AT899+AY899</f>
        <v>0</v>
      </c>
      <c r="F899" s="163">
        <f t="shared" si="759"/>
        <v>0</v>
      </c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  <c r="Z899" s="163"/>
      <c r="AA899" s="163"/>
      <c r="AB899" s="163"/>
      <c r="AC899" s="163"/>
      <c r="AD899" s="163"/>
      <c r="AE899" s="163"/>
      <c r="AF899" s="163"/>
      <c r="AG899" s="163"/>
      <c r="AH899" s="163"/>
      <c r="AI899" s="163"/>
      <c r="AJ899" s="163"/>
      <c r="AK899" s="163"/>
      <c r="AL899" s="163"/>
      <c r="AM899" s="163"/>
      <c r="AN899" s="163"/>
      <c r="AO899" s="163"/>
      <c r="AP899" s="163"/>
      <c r="AQ899" s="163"/>
      <c r="AR899" s="163"/>
      <c r="AS899" s="163"/>
      <c r="AT899" s="163"/>
      <c r="AU899" s="163"/>
      <c r="AV899" s="163"/>
      <c r="AW899" s="163"/>
      <c r="AX899" s="163"/>
      <c r="AY899" s="163"/>
      <c r="AZ899" s="163"/>
      <c r="BA899" s="163"/>
      <c r="BB899" s="160"/>
      <c r="BC899" s="162"/>
    </row>
    <row r="900" spans="1:55" ht="22.5" customHeight="1">
      <c r="A900" s="309"/>
      <c r="B900" s="310"/>
      <c r="C900" s="310"/>
      <c r="D900" s="217" t="s">
        <v>269</v>
      </c>
      <c r="E900" s="163">
        <f t="shared" si="795"/>
        <v>0</v>
      </c>
      <c r="F900" s="163">
        <f t="shared" si="759"/>
        <v>0</v>
      </c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3"/>
      <c r="AA900" s="163"/>
      <c r="AB900" s="163"/>
      <c r="AC900" s="163"/>
      <c r="AD900" s="163"/>
      <c r="AE900" s="163"/>
      <c r="AF900" s="163"/>
      <c r="AG900" s="163"/>
      <c r="AH900" s="163"/>
      <c r="AI900" s="163"/>
      <c r="AJ900" s="163"/>
      <c r="AK900" s="163"/>
      <c r="AL900" s="163"/>
      <c r="AM900" s="163"/>
      <c r="AN900" s="163"/>
      <c r="AO900" s="163"/>
      <c r="AP900" s="163"/>
      <c r="AQ900" s="163"/>
      <c r="AR900" s="163"/>
      <c r="AS900" s="163"/>
      <c r="AT900" s="163"/>
      <c r="AU900" s="163"/>
      <c r="AV900" s="163"/>
      <c r="AW900" s="163"/>
      <c r="AX900" s="163"/>
      <c r="AY900" s="163"/>
      <c r="AZ900" s="163"/>
      <c r="BA900" s="163"/>
      <c r="BB900" s="160"/>
      <c r="BC900" s="162"/>
    </row>
    <row r="901" spans="1:55" ht="31.2">
      <c r="A901" s="309"/>
      <c r="B901" s="310"/>
      <c r="C901" s="310"/>
      <c r="D901" s="220" t="s">
        <v>43</v>
      </c>
      <c r="E901" s="163">
        <f t="shared" si="795"/>
        <v>0</v>
      </c>
      <c r="F901" s="163">
        <f t="shared" si="759"/>
        <v>0</v>
      </c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  <c r="Z901" s="163"/>
      <c r="AA901" s="163"/>
      <c r="AB901" s="163"/>
      <c r="AC901" s="163"/>
      <c r="AD901" s="163"/>
      <c r="AE901" s="163"/>
      <c r="AF901" s="163"/>
      <c r="AG901" s="163"/>
      <c r="AH901" s="163"/>
      <c r="AI901" s="163"/>
      <c r="AJ901" s="163"/>
      <c r="AK901" s="163"/>
      <c r="AL901" s="163"/>
      <c r="AM901" s="163"/>
      <c r="AN901" s="163"/>
      <c r="AO901" s="163"/>
      <c r="AP901" s="163"/>
      <c r="AQ901" s="163"/>
      <c r="AR901" s="163"/>
      <c r="AS901" s="163"/>
      <c r="AT901" s="163"/>
      <c r="AU901" s="163"/>
      <c r="AV901" s="163"/>
      <c r="AW901" s="163"/>
      <c r="AX901" s="163"/>
      <c r="AY901" s="163"/>
      <c r="AZ901" s="163"/>
      <c r="BA901" s="163"/>
      <c r="BB901" s="160"/>
      <c r="BC901" s="162"/>
    </row>
    <row r="902" spans="1:55" ht="22.5" customHeight="1">
      <c r="A902" s="309"/>
      <c r="B902" s="310" t="s">
        <v>301</v>
      </c>
      <c r="C902" s="310" t="s">
        <v>298</v>
      </c>
      <c r="D902" s="150" t="s">
        <v>41</v>
      </c>
      <c r="E902" s="163">
        <f t="shared" si="795"/>
        <v>7130.71</v>
      </c>
      <c r="F902" s="163">
        <f t="shared" si="759"/>
        <v>7130.71</v>
      </c>
      <c r="G902" s="163">
        <f t="shared" si="776"/>
        <v>100</v>
      </c>
      <c r="H902" s="163">
        <f>H903+H904+H905+H907+H908</f>
        <v>0</v>
      </c>
      <c r="I902" s="163">
        <f t="shared" ref="I902" si="796">I903+I904+I905+I907+I908</f>
        <v>0</v>
      </c>
      <c r="J902" s="163"/>
      <c r="K902" s="163">
        <f t="shared" ref="K902:L902" si="797">K903+K904+K905+K907+K908</f>
        <v>5121.74</v>
      </c>
      <c r="L902" s="163">
        <f t="shared" si="797"/>
        <v>5121.74</v>
      </c>
      <c r="M902" s="163"/>
      <c r="N902" s="163">
        <f t="shared" ref="N902:O902" si="798">N903+N904+N905+N907+N908</f>
        <v>0</v>
      </c>
      <c r="O902" s="163">
        <f t="shared" si="798"/>
        <v>0</v>
      </c>
      <c r="P902" s="163"/>
      <c r="Q902" s="163">
        <f t="shared" ref="Q902:R902" si="799">Q903+Q904+Q905+Q907+Q908</f>
        <v>0</v>
      </c>
      <c r="R902" s="163">
        <f t="shared" si="799"/>
        <v>0</v>
      </c>
      <c r="S902" s="163"/>
      <c r="T902" s="163">
        <f t="shared" ref="T902:U902" si="800">T903+T904+T905+T907+T908</f>
        <v>0</v>
      </c>
      <c r="U902" s="163">
        <f t="shared" si="800"/>
        <v>0</v>
      </c>
      <c r="V902" s="163"/>
      <c r="W902" s="163">
        <f t="shared" ref="W902:X902" si="801">W903+W904+W905+W907+W908</f>
        <v>0</v>
      </c>
      <c r="X902" s="163">
        <f t="shared" si="801"/>
        <v>0</v>
      </c>
      <c r="Y902" s="163"/>
      <c r="Z902" s="163">
        <f t="shared" ref="Z902:AC902" si="802">Z903+Z904+Z905+Z907+Z908</f>
        <v>0</v>
      </c>
      <c r="AA902" s="163">
        <f t="shared" si="802"/>
        <v>0</v>
      </c>
      <c r="AB902" s="163">
        <f t="shared" si="802"/>
        <v>0</v>
      </c>
      <c r="AC902" s="163">
        <f t="shared" si="802"/>
        <v>0</v>
      </c>
      <c r="AD902" s="163"/>
      <c r="AE902" s="163">
        <f t="shared" ref="AE902:AH902" si="803">AE903+AE904+AE905+AE907+AE908</f>
        <v>2008.97</v>
      </c>
      <c r="AF902" s="163">
        <f t="shared" si="803"/>
        <v>2008.97</v>
      </c>
      <c r="AG902" s="163">
        <f t="shared" si="803"/>
        <v>0</v>
      </c>
      <c r="AH902" s="163">
        <f t="shared" si="803"/>
        <v>0</v>
      </c>
      <c r="AI902" s="163"/>
      <c r="AJ902" s="163">
        <f t="shared" ref="AJ902:AM902" si="804">AJ903+AJ904+AJ905+AJ907+AJ908</f>
        <v>0</v>
      </c>
      <c r="AK902" s="163">
        <f t="shared" si="804"/>
        <v>0</v>
      </c>
      <c r="AL902" s="163">
        <f t="shared" si="804"/>
        <v>0</v>
      </c>
      <c r="AM902" s="163">
        <f t="shared" si="804"/>
        <v>0</v>
      </c>
      <c r="AN902" s="163"/>
      <c r="AO902" s="163">
        <f t="shared" ref="AO902:AR902" si="805">AO903+AO904+AO905+AO907+AO908</f>
        <v>0</v>
      </c>
      <c r="AP902" s="163">
        <f t="shared" si="805"/>
        <v>0</v>
      </c>
      <c r="AQ902" s="163">
        <f t="shared" si="805"/>
        <v>0</v>
      </c>
      <c r="AR902" s="163">
        <f t="shared" si="805"/>
        <v>0</v>
      </c>
      <c r="AS902" s="163"/>
      <c r="AT902" s="163">
        <f t="shared" ref="AT902:AW902" si="806">AT903+AT904+AT905+AT907+AT908</f>
        <v>0</v>
      </c>
      <c r="AU902" s="163">
        <f t="shared" si="806"/>
        <v>0</v>
      </c>
      <c r="AV902" s="163">
        <f t="shared" si="806"/>
        <v>0</v>
      </c>
      <c r="AW902" s="163">
        <f t="shared" si="806"/>
        <v>0</v>
      </c>
      <c r="AX902" s="163"/>
      <c r="AY902" s="163">
        <f t="shared" ref="AY902:AZ902" si="807">AY903+AY904+AY905+AY907+AY908</f>
        <v>0</v>
      </c>
      <c r="AZ902" s="163">
        <f t="shared" si="807"/>
        <v>0</v>
      </c>
      <c r="BA902" s="163"/>
      <c r="BB902" s="160"/>
      <c r="BC902" s="162"/>
    </row>
    <row r="903" spans="1:55" ht="32.25" customHeight="1">
      <c r="A903" s="309"/>
      <c r="B903" s="310"/>
      <c r="C903" s="310"/>
      <c r="D903" s="148" t="s">
        <v>37</v>
      </c>
      <c r="E903" s="163">
        <f t="shared" si="795"/>
        <v>0</v>
      </c>
      <c r="F903" s="163">
        <f t="shared" si="759"/>
        <v>0</v>
      </c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  <c r="Z903" s="163"/>
      <c r="AA903" s="163"/>
      <c r="AB903" s="163"/>
      <c r="AC903" s="163"/>
      <c r="AD903" s="163"/>
      <c r="AE903" s="163"/>
      <c r="AF903" s="163"/>
      <c r="AG903" s="163"/>
      <c r="AH903" s="163"/>
      <c r="AI903" s="163"/>
      <c r="AJ903" s="163"/>
      <c r="AK903" s="163"/>
      <c r="AL903" s="163"/>
      <c r="AM903" s="163"/>
      <c r="AN903" s="163"/>
      <c r="AO903" s="163"/>
      <c r="AP903" s="163"/>
      <c r="AQ903" s="163"/>
      <c r="AR903" s="163"/>
      <c r="AS903" s="163"/>
      <c r="AT903" s="163"/>
      <c r="AU903" s="163"/>
      <c r="AV903" s="163"/>
      <c r="AW903" s="163"/>
      <c r="AX903" s="163"/>
      <c r="AY903" s="163"/>
      <c r="AZ903" s="163"/>
      <c r="BA903" s="163"/>
      <c r="BB903" s="160"/>
      <c r="BC903" s="162"/>
    </row>
    <row r="904" spans="1:55" ht="50.25" customHeight="1">
      <c r="A904" s="309"/>
      <c r="B904" s="310"/>
      <c r="C904" s="310"/>
      <c r="D904" s="172" t="s">
        <v>2</v>
      </c>
      <c r="E904" s="163">
        <f t="shared" si="795"/>
        <v>0</v>
      </c>
      <c r="F904" s="163">
        <f t="shared" si="759"/>
        <v>0</v>
      </c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3"/>
      <c r="AA904" s="163"/>
      <c r="AB904" s="163"/>
      <c r="AC904" s="163"/>
      <c r="AD904" s="163"/>
      <c r="AE904" s="163"/>
      <c r="AF904" s="163"/>
      <c r="AG904" s="163"/>
      <c r="AH904" s="163"/>
      <c r="AI904" s="163"/>
      <c r="AJ904" s="163"/>
      <c r="AK904" s="163"/>
      <c r="AL904" s="163"/>
      <c r="AM904" s="163"/>
      <c r="AN904" s="163"/>
      <c r="AO904" s="163"/>
      <c r="AP904" s="163"/>
      <c r="AQ904" s="163"/>
      <c r="AR904" s="163"/>
      <c r="AS904" s="163"/>
      <c r="AT904" s="163"/>
      <c r="AU904" s="163"/>
      <c r="AV904" s="163"/>
      <c r="AW904" s="163"/>
      <c r="AX904" s="163"/>
      <c r="AY904" s="163"/>
      <c r="AZ904" s="163"/>
      <c r="BA904" s="163"/>
      <c r="BB904" s="160"/>
      <c r="BC904" s="162"/>
    </row>
    <row r="905" spans="1:55" ht="22.5" customHeight="1">
      <c r="A905" s="309"/>
      <c r="B905" s="310"/>
      <c r="C905" s="310"/>
      <c r="D905" s="217" t="s">
        <v>268</v>
      </c>
      <c r="E905" s="163">
        <f>H905+K905+N905+Q905+T905+W905+Z905+AE905+AJ905+AO905+AT905+AY905</f>
        <v>7130.71</v>
      </c>
      <c r="F905" s="163">
        <f t="shared" si="759"/>
        <v>7130.71</v>
      </c>
      <c r="G905" s="163">
        <f t="shared" si="776"/>
        <v>100</v>
      </c>
      <c r="H905" s="163"/>
      <c r="I905" s="163"/>
      <c r="J905" s="163"/>
      <c r="K905" s="163">
        <v>5121.74</v>
      </c>
      <c r="L905" s="163">
        <v>5121.74</v>
      </c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  <c r="Z905" s="163"/>
      <c r="AA905" s="163"/>
      <c r="AB905" s="163"/>
      <c r="AC905" s="163"/>
      <c r="AD905" s="163"/>
      <c r="AE905" s="163">
        <v>2008.97</v>
      </c>
      <c r="AF905" s="163">
        <v>2008.97</v>
      </c>
      <c r="AG905" s="163"/>
      <c r="AH905" s="163"/>
      <c r="AI905" s="163"/>
      <c r="AJ905" s="201"/>
      <c r="AK905" s="201"/>
      <c r="AL905" s="163"/>
      <c r="AM905" s="163"/>
      <c r="AN905" s="163"/>
      <c r="AO905" s="163"/>
      <c r="AP905" s="163"/>
      <c r="AQ905" s="163"/>
      <c r="AR905" s="163"/>
      <c r="AS905" s="163"/>
      <c r="AT905" s="163"/>
      <c r="AU905" s="163"/>
      <c r="AV905" s="163"/>
      <c r="AW905" s="163"/>
      <c r="AX905" s="163"/>
      <c r="AY905" s="163"/>
      <c r="AZ905" s="163"/>
      <c r="BA905" s="163"/>
      <c r="BB905" s="160"/>
      <c r="BC905" s="162"/>
    </row>
    <row r="906" spans="1:55" ht="82.5" customHeight="1">
      <c r="A906" s="309"/>
      <c r="B906" s="310"/>
      <c r="C906" s="310"/>
      <c r="D906" s="217" t="s">
        <v>274</v>
      </c>
      <c r="E906" s="163">
        <f t="shared" ref="E906:E911" si="808">H906+K906+N906+Q906+T906+W906+Z906+AE906+AJ906+AO906+AT906+AY906</f>
        <v>0</v>
      </c>
      <c r="F906" s="163">
        <f t="shared" si="759"/>
        <v>0</v>
      </c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3"/>
      <c r="AA906" s="163"/>
      <c r="AB906" s="163"/>
      <c r="AC906" s="163"/>
      <c r="AD906" s="163"/>
      <c r="AE906" s="163"/>
      <c r="AF906" s="163"/>
      <c r="AG906" s="163"/>
      <c r="AH906" s="163"/>
      <c r="AI906" s="163"/>
      <c r="AJ906" s="163"/>
      <c r="AK906" s="163"/>
      <c r="AL906" s="163"/>
      <c r="AM906" s="163"/>
      <c r="AN906" s="163"/>
      <c r="AO906" s="163"/>
      <c r="AP906" s="163"/>
      <c r="AQ906" s="163"/>
      <c r="AR906" s="163"/>
      <c r="AS906" s="163"/>
      <c r="AT906" s="163"/>
      <c r="AU906" s="163"/>
      <c r="AV906" s="163"/>
      <c r="AW906" s="163"/>
      <c r="AX906" s="163"/>
      <c r="AY906" s="163"/>
      <c r="AZ906" s="163"/>
      <c r="BA906" s="163"/>
      <c r="BB906" s="160"/>
      <c r="BC906" s="162"/>
    </row>
    <row r="907" spans="1:55" ht="22.5" customHeight="1">
      <c r="A907" s="309"/>
      <c r="B907" s="310"/>
      <c r="C907" s="310"/>
      <c r="D907" s="217" t="s">
        <v>269</v>
      </c>
      <c r="E907" s="163">
        <f t="shared" si="808"/>
        <v>0</v>
      </c>
      <c r="F907" s="163">
        <f t="shared" si="759"/>
        <v>0</v>
      </c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3"/>
      <c r="AA907" s="163"/>
      <c r="AB907" s="163"/>
      <c r="AC907" s="163"/>
      <c r="AD907" s="163"/>
      <c r="AE907" s="163"/>
      <c r="AF907" s="163"/>
      <c r="AG907" s="163"/>
      <c r="AH907" s="163"/>
      <c r="AI907" s="163"/>
      <c r="AJ907" s="163"/>
      <c r="AK907" s="163"/>
      <c r="AL907" s="163"/>
      <c r="AM907" s="163"/>
      <c r="AN907" s="163"/>
      <c r="AO907" s="163"/>
      <c r="AP907" s="163"/>
      <c r="AQ907" s="163"/>
      <c r="AR907" s="163"/>
      <c r="AS907" s="163"/>
      <c r="AT907" s="163"/>
      <c r="AU907" s="163"/>
      <c r="AV907" s="163"/>
      <c r="AW907" s="163"/>
      <c r="AX907" s="163"/>
      <c r="AY907" s="163"/>
      <c r="AZ907" s="163"/>
      <c r="BA907" s="163"/>
      <c r="BB907" s="160"/>
      <c r="BC907" s="162"/>
    </row>
    <row r="908" spans="1:55" ht="31.2">
      <c r="A908" s="309"/>
      <c r="B908" s="310"/>
      <c r="C908" s="310"/>
      <c r="D908" s="220" t="s">
        <v>43</v>
      </c>
      <c r="E908" s="163">
        <f t="shared" si="808"/>
        <v>0</v>
      </c>
      <c r="F908" s="163">
        <f t="shared" si="759"/>
        <v>0</v>
      </c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3"/>
      <c r="AA908" s="163"/>
      <c r="AB908" s="163"/>
      <c r="AC908" s="163"/>
      <c r="AD908" s="163"/>
      <c r="AE908" s="163"/>
      <c r="AF908" s="163"/>
      <c r="AG908" s="163"/>
      <c r="AH908" s="163"/>
      <c r="AI908" s="163"/>
      <c r="AJ908" s="163"/>
      <c r="AK908" s="163"/>
      <c r="AL908" s="163"/>
      <c r="AM908" s="163"/>
      <c r="AN908" s="163"/>
      <c r="AO908" s="163"/>
      <c r="AP908" s="163"/>
      <c r="AQ908" s="163"/>
      <c r="AR908" s="163"/>
      <c r="AS908" s="163"/>
      <c r="AT908" s="163"/>
      <c r="AU908" s="163"/>
      <c r="AV908" s="163"/>
      <c r="AW908" s="163"/>
      <c r="AX908" s="163"/>
      <c r="AY908" s="163"/>
      <c r="AZ908" s="163"/>
      <c r="BA908" s="163"/>
      <c r="BB908" s="160"/>
      <c r="BC908" s="162"/>
    </row>
    <row r="909" spans="1:55" ht="22.5" customHeight="1">
      <c r="A909" s="309"/>
      <c r="B909" s="310" t="s">
        <v>302</v>
      </c>
      <c r="C909" s="310"/>
      <c r="D909" s="150" t="s">
        <v>41</v>
      </c>
      <c r="E909" s="163">
        <f t="shared" si="808"/>
        <v>335.07</v>
      </c>
      <c r="F909" s="163">
        <f t="shared" si="759"/>
        <v>335.07</v>
      </c>
      <c r="G909" s="163"/>
      <c r="H909" s="163">
        <f>H910+H911+H912+H914+H915</f>
        <v>0</v>
      </c>
      <c r="I909" s="163">
        <f t="shared" ref="I909" si="809">I910+I911+I912+I914+I915</f>
        <v>0</v>
      </c>
      <c r="J909" s="163"/>
      <c r="K909" s="163">
        <f t="shared" ref="K909:L909" si="810">K910+K911+K912+K914+K915</f>
        <v>148.58000000000001</v>
      </c>
      <c r="L909" s="163">
        <f t="shared" si="810"/>
        <v>148.58000000000001</v>
      </c>
      <c r="M909" s="163"/>
      <c r="N909" s="163">
        <f t="shared" ref="N909:O909" si="811">N910+N911+N912+N914+N915</f>
        <v>0</v>
      </c>
      <c r="O909" s="163">
        <f t="shared" si="811"/>
        <v>0</v>
      </c>
      <c r="P909" s="163"/>
      <c r="Q909" s="163">
        <f t="shared" ref="Q909:R909" si="812">Q910+Q911+Q912+Q914+Q915</f>
        <v>0</v>
      </c>
      <c r="R909" s="163">
        <f t="shared" si="812"/>
        <v>0</v>
      </c>
      <c r="S909" s="163"/>
      <c r="T909" s="163">
        <f t="shared" ref="T909:U909" si="813">T910+T911+T912+T914+T915</f>
        <v>0</v>
      </c>
      <c r="U909" s="163">
        <f t="shared" si="813"/>
        <v>0</v>
      </c>
      <c r="V909" s="163"/>
      <c r="W909" s="163">
        <f t="shared" ref="W909:X909" si="814">W910+W911+W912+W914+W915</f>
        <v>0</v>
      </c>
      <c r="X909" s="163">
        <f t="shared" si="814"/>
        <v>0</v>
      </c>
      <c r="Y909" s="163"/>
      <c r="Z909" s="163">
        <f t="shared" ref="Z909:AC909" si="815">Z910+Z911+Z912+Z914+Z915</f>
        <v>0</v>
      </c>
      <c r="AA909" s="163">
        <f t="shared" si="815"/>
        <v>0</v>
      </c>
      <c r="AB909" s="163">
        <f t="shared" si="815"/>
        <v>0</v>
      </c>
      <c r="AC909" s="163">
        <f t="shared" si="815"/>
        <v>0</v>
      </c>
      <c r="AD909" s="163"/>
      <c r="AE909" s="163">
        <f t="shared" ref="AE909:AH909" si="816">AE910+AE911+AE912+AE914+AE915</f>
        <v>96.49</v>
      </c>
      <c r="AF909" s="163">
        <f t="shared" si="816"/>
        <v>96.49</v>
      </c>
      <c r="AG909" s="163">
        <f t="shared" si="816"/>
        <v>0</v>
      </c>
      <c r="AH909" s="163">
        <f t="shared" si="816"/>
        <v>0</v>
      </c>
      <c r="AI909" s="163"/>
      <c r="AJ909" s="163">
        <f t="shared" ref="AJ909:AM909" si="817">AJ910+AJ911+AJ912+AJ914+AJ915</f>
        <v>0</v>
      </c>
      <c r="AK909" s="163">
        <f t="shared" si="817"/>
        <v>0</v>
      </c>
      <c r="AL909" s="163">
        <f t="shared" si="817"/>
        <v>0</v>
      </c>
      <c r="AM909" s="163">
        <f t="shared" si="817"/>
        <v>0</v>
      </c>
      <c r="AN909" s="163"/>
      <c r="AO909" s="163">
        <f t="shared" ref="AO909:AR909" si="818">AO910+AO911+AO912+AO914+AO915</f>
        <v>0</v>
      </c>
      <c r="AP909" s="163">
        <f t="shared" si="818"/>
        <v>0</v>
      </c>
      <c r="AQ909" s="163">
        <f t="shared" si="818"/>
        <v>0</v>
      </c>
      <c r="AR909" s="163">
        <f t="shared" si="818"/>
        <v>0</v>
      </c>
      <c r="AS909" s="163"/>
      <c r="AT909" s="163">
        <f t="shared" ref="AT909:AW909" si="819">AT910+AT911+AT912+AT914+AT915</f>
        <v>90</v>
      </c>
      <c r="AU909" s="163">
        <f t="shared" si="819"/>
        <v>90</v>
      </c>
      <c r="AV909" s="163">
        <f t="shared" si="819"/>
        <v>0</v>
      </c>
      <c r="AW909" s="163">
        <f t="shared" si="819"/>
        <v>0</v>
      </c>
      <c r="AX909" s="163"/>
      <c r="AY909" s="163">
        <f t="shared" ref="AY909:AZ909" si="820">AY910+AY911+AY912+AY914+AY915</f>
        <v>0</v>
      </c>
      <c r="AZ909" s="163">
        <f t="shared" si="820"/>
        <v>0</v>
      </c>
      <c r="BA909" s="163"/>
      <c r="BB909" s="160"/>
      <c r="BC909" s="162"/>
    </row>
    <row r="910" spans="1:55" ht="32.25" customHeight="1">
      <c r="A910" s="309"/>
      <c r="B910" s="310"/>
      <c r="C910" s="310"/>
      <c r="D910" s="148" t="s">
        <v>37</v>
      </c>
      <c r="E910" s="163">
        <f t="shared" si="808"/>
        <v>0</v>
      </c>
      <c r="F910" s="163">
        <f t="shared" si="759"/>
        <v>0</v>
      </c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3"/>
      <c r="AA910" s="163"/>
      <c r="AB910" s="163"/>
      <c r="AC910" s="163"/>
      <c r="AD910" s="163"/>
      <c r="AE910" s="163"/>
      <c r="AF910" s="163"/>
      <c r="AG910" s="163"/>
      <c r="AH910" s="163"/>
      <c r="AI910" s="163"/>
      <c r="AJ910" s="163"/>
      <c r="AK910" s="163"/>
      <c r="AL910" s="163"/>
      <c r="AM910" s="163"/>
      <c r="AN910" s="163"/>
      <c r="AO910" s="163"/>
      <c r="AP910" s="163"/>
      <c r="AQ910" s="163"/>
      <c r="AR910" s="163"/>
      <c r="AS910" s="163"/>
      <c r="AT910" s="163"/>
      <c r="AU910" s="163"/>
      <c r="AV910" s="163"/>
      <c r="AW910" s="163"/>
      <c r="AX910" s="163"/>
      <c r="AY910" s="163"/>
      <c r="AZ910" s="163"/>
      <c r="BA910" s="163"/>
      <c r="BB910" s="160"/>
      <c r="BC910" s="162"/>
    </row>
    <row r="911" spans="1:55" ht="50.25" customHeight="1">
      <c r="A911" s="309"/>
      <c r="B911" s="310"/>
      <c r="C911" s="310"/>
      <c r="D911" s="172" t="s">
        <v>2</v>
      </c>
      <c r="E911" s="163">
        <f t="shared" si="808"/>
        <v>0</v>
      </c>
      <c r="F911" s="163">
        <f t="shared" si="759"/>
        <v>0</v>
      </c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3"/>
      <c r="AA911" s="163"/>
      <c r="AB911" s="163"/>
      <c r="AC911" s="163"/>
      <c r="AD911" s="163"/>
      <c r="AE911" s="163"/>
      <c r="AF911" s="163"/>
      <c r="AG911" s="163"/>
      <c r="AH911" s="163"/>
      <c r="AI911" s="163"/>
      <c r="AJ911" s="163"/>
      <c r="AK911" s="163"/>
      <c r="AL911" s="163"/>
      <c r="AM911" s="163"/>
      <c r="AN911" s="163"/>
      <c r="AO911" s="163"/>
      <c r="AP911" s="163"/>
      <c r="AQ911" s="163"/>
      <c r="AR911" s="163"/>
      <c r="AS911" s="163"/>
      <c r="AT911" s="163"/>
      <c r="AU911" s="163"/>
      <c r="AV911" s="163"/>
      <c r="AW911" s="163"/>
      <c r="AX911" s="163"/>
      <c r="AY911" s="163"/>
      <c r="AZ911" s="163"/>
      <c r="BA911" s="163"/>
      <c r="BB911" s="160"/>
      <c r="BC911" s="162"/>
    </row>
    <row r="912" spans="1:55" ht="22.5" customHeight="1">
      <c r="A912" s="309"/>
      <c r="B912" s="310"/>
      <c r="C912" s="310"/>
      <c r="D912" s="217" t="s">
        <v>268</v>
      </c>
      <c r="E912" s="163">
        <f>H912+K912+N912+Q912+T912+W912+Z912+AE912+AJ912+AO912+AT912+AY912</f>
        <v>335.07</v>
      </c>
      <c r="F912" s="163">
        <f t="shared" si="759"/>
        <v>335.07</v>
      </c>
      <c r="G912" s="163"/>
      <c r="H912" s="163"/>
      <c r="I912" s="163"/>
      <c r="J912" s="163"/>
      <c r="K912" s="163">
        <v>148.58000000000001</v>
      </c>
      <c r="L912" s="163">
        <v>148.58000000000001</v>
      </c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3"/>
      <c r="AA912" s="163"/>
      <c r="AB912" s="163"/>
      <c r="AC912" s="163"/>
      <c r="AD912" s="163"/>
      <c r="AE912" s="163">
        <v>96.49</v>
      </c>
      <c r="AF912" s="163">
        <v>96.49</v>
      </c>
      <c r="AG912" s="163"/>
      <c r="AH912" s="163"/>
      <c r="AI912" s="163"/>
      <c r="AJ912" s="163"/>
      <c r="AK912" s="163"/>
      <c r="AL912" s="163"/>
      <c r="AM912" s="163"/>
      <c r="AN912" s="163"/>
      <c r="AO912" s="163"/>
      <c r="AP912" s="163"/>
      <c r="AQ912" s="163"/>
      <c r="AR912" s="163"/>
      <c r="AS912" s="163"/>
      <c r="AT912" s="163">
        <v>90</v>
      </c>
      <c r="AU912" s="163">
        <v>90</v>
      </c>
      <c r="AV912" s="163"/>
      <c r="AW912" s="163"/>
      <c r="AX912" s="163"/>
      <c r="AY912" s="163"/>
      <c r="AZ912" s="163"/>
      <c r="BA912" s="163"/>
      <c r="BB912" s="160"/>
      <c r="BC912" s="162"/>
    </row>
    <row r="913" spans="1:55" ht="82.5" customHeight="1">
      <c r="A913" s="309"/>
      <c r="B913" s="310"/>
      <c r="C913" s="310"/>
      <c r="D913" s="217" t="s">
        <v>274</v>
      </c>
      <c r="E913" s="163">
        <f t="shared" ref="E913:E918" si="821">H913+K913+N913+Q913+T913+W913+Z913+AE913+AJ913+AO913+AT913+AY913</f>
        <v>0</v>
      </c>
      <c r="F913" s="163">
        <f t="shared" si="759"/>
        <v>0</v>
      </c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3"/>
      <c r="AA913" s="163"/>
      <c r="AB913" s="163"/>
      <c r="AC913" s="163"/>
      <c r="AD913" s="163"/>
      <c r="AE913" s="163"/>
      <c r="AF913" s="163"/>
      <c r="AG913" s="163"/>
      <c r="AH913" s="163"/>
      <c r="AI913" s="163"/>
      <c r="AJ913" s="163"/>
      <c r="AK913" s="163"/>
      <c r="AL913" s="163"/>
      <c r="AM913" s="163"/>
      <c r="AN913" s="163"/>
      <c r="AO913" s="163"/>
      <c r="AP913" s="163"/>
      <c r="AQ913" s="163"/>
      <c r="AR913" s="163"/>
      <c r="AS913" s="163"/>
      <c r="AT913" s="163"/>
      <c r="AU913" s="163"/>
      <c r="AV913" s="163"/>
      <c r="AW913" s="163"/>
      <c r="AX913" s="163"/>
      <c r="AY913" s="163"/>
      <c r="AZ913" s="163"/>
      <c r="BA913" s="163"/>
      <c r="BB913" s="160"/>
      <c r="BC913" s="162"/>
    </row>
    <row r="914" spans="1:55" ht="22.5" customHeight="1">
      <c r="A914" s="309"/>
      <c r="B914" s="310"/>
      <c r="C914" s="310"/>
      <c r="D914" s="217" t="s">
        <v>269</v>
      </c>
      <c r="E914" s="163">
        <f t="shared" si="821"/>
        <v>0</v>
      </c>
      <c r="F914" s="163">
        <f t="shared" si="759"/>
        <v>0</v>
      </c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3"/>
      <c r="AA914" s="163"/>
      <c r="AB914" s="163"/>
      <c r="AC914" s="163"/>
      <c r="AD914" s="163"/>
      <c r="AE914" s="163"/>
      <c r="AF914" s="163"/>
      <c r="AG914" s="163"/>
      <c r="AH914" s="163"/>
      <c r="AI914" s="163"/>
      <c r="AJ914" s="163"/>
      <c r="AK914" s="163"/>
      <c r="AL914" s="163"/>
      <c r="AM914" s="163"/>
      <c r="AN914" s="163"/>
      <c r="AO914" s="163"/>
      <c r="AP914" s="163"/>
      <c r="AQ914" s="163"/>
      <c r="AR914" s="163"/>
      <c r="AS914" s="163"/>
      <c r="AT914" s="163"/>
      <c r="AU914" s="163"/>
      <c r="AV914" s="163"/>
      <c r="AW914" s="163"/>
      <c r="AX914" s="163"/>
      <c r="AY914" s="163"/>
      <c r="AZ914" s="163"/>
      <c r="BA914" s="163"/>
      <c r="BB914" s="160"/>
      <c r="BC914" s="162"/>
    </row>
    <row r="915" spans="1:55" ht="31.2">
      <c r="A915" s="309"/>
      <c r="B915" s="310"/>
      <c r="C915" s="310"/>
      <c r="D915" s="220" t="s">
        <v>43</v>
      </c>
      <c r="E915" s="163">
        <f t="shared" si="821"/>
        <v>0</v>
      </c>
      <c r="F915" s="163">
        <f t="shared" si="759"/>
        <v>0</v>
      </c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  <c r="Z915" s="163"/>
      <c r="AA915" s="163"/>
      <c r="AB915" s="163"/>
      <c r="AC915" s="163"/>
      <c r="AD915" s="163"/>
      <c r="AE915" s="163"/>
      <c r="AF915" s="163"/>
      <c r="AG915" s="163"/>
      <c r="AH915" s="163"/>
      <c r="AI915" s="163"/>
      <c r="AJ915" s="163"/>
      <c r="AK915" s="163"/>
      <c r="AL915" s="163"/>
      <c r="AM915" s="163"/>
      <c r="AN915" s="163"/>
      <c r="AO915" s="163"/>
      <c r="AP915" s="163"/>
      <c r="AQ915" s="163"/>
      <c r="AR915" s="163"/>
      <c r="AS915" s="163"/>
      <c r="AT915" s="163"/>
      <c r="AU915" s="163"/>
      <c r="AV915" s="163"/>
      <c r="AW915" s="163"/>
      <c r="AX915" s="163"/>
      <c r="AY915" s="163"/>
      <c r="AZ915" s="163"/>
      <c r="BA915" s="163"/>
      <c r="BB915" s="160"/>
      <c r="BC915" s="162"/>
    </row>
    <row r="916" spans="1:55" ht="22.5" customHeight="1">
      <c r="A916" s="309"/>
      <c r="B916" s="310" t="s">
        <v>303</v>
      </c>
      <c r="C916" s="310"/>
      <c r="D916" s="150" t="s">
        <v>41</v>
      </c>
      <c r="E916" s="163">
        <f t="shared" si="821"/>
        <v>74205.929999999993</v>
      </c>
      <c r="F916" s="163">
        <f t="shared" si="759"/>
        <v>67084.61</v>
      </c>
      <c r="G916" s="163">
        <f t="shared" si="776"/>
        <v>90.403300652656739</v>
      </c>
      <c r="H916" s="163">
        <f>H917+H918+H919+H921+H922</f>
        <v>9296.42</v>
      </c>
      <c r="I916" s="163">
        <f t="shared" ref="I916" si="822">I917+I918+I919+I921+I922</f>
        <v>9296.42</v>
      </c>
      <c r="J916" s="163"/>
      <c r="K916" s="163">
        <f t="shared" ref="K916:L916" si="823">K917+K918+K919+K921+K922</f>
        <v>25327.38</v>
      </c>
      <c r="L916" s="163">
        <f t="shared" si="823"/>
        <v>25327.38</v>
      </c>
      <c r="M916" s="163"/>
      <c r="N916" s="163">
        <f t="shared" ref="N916:O916" si="824">N917+N918+N919+N921+N922</f>
        <v>0</v>
      </c>
      <c r="O916" s="163">
        <f t="shared" si="824"/>
        <v>0</v>
      </c>
      <c r="P916" s="163"/>
      <c r="Q916" s="163">
        <f t="shared" ref="Q916:R916" si="825">Q917+Q918+Q919+Q921+Q922</f>
        <v>0</v>
      </c>
      <c r="R916" s="163">
        <f t="shared" si="825"/>
        <v>0</v>
      </c>
      <c r="S916" s="163"/>
      <c r="T916" s="163">
        <f t="shared" ref="T916:U916" si="826">T917+T918+T919+T921+T922</f>
        <v>0</v>
      </c>
      <c r="U916" s="163">
        <f t="shared" si="826"/>
        <v>0</v>
      </c>
      <c r="V916" s="163"/>
      <c r="W916" s="163">
        <f t="shared" ref="W916:X916" si="827">W917+W918+W919+W921+W922</f>
        <v>0</v>
      </c>
      <c r="X916" s="163">
        <f t="shared" si="827"/>
        <v>0</v>
      </c>
      <c r="Y916" s="163"/>
      <c r="Z916" s="163">
        <f t="shared" ref="Z916:AC916" si="828">Z917+Z918+Z919+Z921+Z922</f>
        <v>0</v>
      </c>
      <c r="AA916" s="163">
        <f t="shared" si="828"/>
        <v>0</v>
      </c>
      <c r="AB916" s="163">
        <f t="shared" si="828"/>
        <v>0</v>
      </c>
      <c r="AC916" s="163">
        <f t="shared" si="828"/>
        <v>0</v>
      </c>
      <c r="AD916" s="163"/>
      <c r="AE916" s="163">
        <f t="shared" ref="AE916:AH916" si="829">AE917+AE918+AE919+AE921+AE922</f>
        <v>8721.85</v>
      </c>
      <c r="AF916" s="163">
        <f t="shared" si="829"/>
        <v>8721.85</v>
      </c>
      <c r="AG916" s="163">
        <f t="shared" si="829"/>
        <v>0</v>
      </c>
      <c r="AH916" s="163">
        <f t="shared" si="829"/>
        <v>0</v>
      </c>
      <c r="AI916" s="163"/>
      <c r="AJ916" s="163">
        <f t="shared" ref="AJ916:AM916" si="830">AJ917+AJ918+AJ919+AJ921+AJ922</f>
        <v>0</v>
      </c>
      <c r="AK916" s="163">
        <f t="shared" si="830"/>
        <v>0</v>
      </c>
      <c r="AL916" s="163">
        <f t="shared" si="830"/>
        <v>0</v>
      </c>
      <c r="AM916" s="163">
        <f t="shared" si="830"/>
        <v>0</v>
      </c>
      <c r="AN916" s="163"/>
      <c r="AO916" s="163">
        <f t="shared" ref="AO916:AR916" si="831">AO917+AO918+AO919+AO921+AO922</f>
        <v>0</v>
      </c>
      <c r="AP916" s="163">
        <f t="shared" si="831"/>
        <v>0</v>
      </c>
      <c r="AQ916" s="163">
        <f t="shared" si="831"/>
        <v>0</v>
      </c>
      <c r="AR916" s="163">
        <f t="shared" si="831"/>
        <v>0</v>
      </c>
      <c r="AS916" s="163"/>
      <c r="AT916" s="163">
        <f t="shared" ref="AT916:AW916" si="832">AT917+AT918+AT919+AT921+AT922</f>
        <v>23738.959999999999</v>
      </c>
      <c r="AU916" s="163">
        <f t="shared" si="832"/>
        <v>23738.959999999999</v>
      </c>
      <c r="AV916" s="163">
        <f t="shared" si="832"/>
        <v>0</v>
      </c>
      <c r="AW916" s="163">
        <f t="shared" si="832"/>
        <v>0</v>
      </c>
      <c r="AX916" s="163"/>
      <c r="AY916" s="163">
        <f t="shared" ref="AY916:AZ916" si="833">AY917+AY918+AY919+AY921+AY922</f>
        <v>7121.32</v>
      </c>
      <c r="AZ916" s="163">
        <f t="shared" si="833"/>
        <v>0</v>
      </c>
      <c r="BA916" s="163"/>
      <c r="BB916" s="160"/>
      <c r="BC916" s="162"/>
    </row>
    <row r="917" spans="1:55" ht="32.25" customHeight="1">
      <c r="A917" s="309"/>
      <c r="B917" s="310"/>
      <c r="C917" s="310"/>
      <c r="D917" s="148" t="s">
        <v>37</v>
      </c>
      <c r="E917" s="163">
        <f t="shared" si="821"/>
        <v>0</v>
      </c>
      <c r="F917" s="163">
        <f t="shared" si="759"/>
        <v>0</v>
      </c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  <c r="Z917" s="163"/>
      <c r="AA917" s="163"/>
      <c r="AB917" s="163"/>
      <c r="AC917" s="163"/>
      <c r="AD917" s="163"/>
      <c r="AE917" s="163"/>
      <c r="AF917" s="163"/>
      <c r="AG917" s="163"/>
      <c r="AH917" s="163"/>
      <c r="AI917" s="163"/>
      <c r="AJ917" s="163"/>
      <c r="AK917" s="163"/>
      <c r="AL917" s="163"/>
      <c r="AM917" s="163"/>
      <c r="AN917" s="163"/>
      <c r="AO917" s="163"/>
      <c r="AP917" s="163"/>
      <c r="AQ917" s="163"/>
      <c r="AR917" s="163"/>
      <c r="AS917" s="163"/>
      <c r="AT917" s="163"/>
      <c r="AU917" s="163"/>
      <c r="AV917" s="163"/>
      <c r="AW917" s="163"/>
      <c r="AX917" s="163"/>
      <c r="AY917" s="163"/>
      <c r="AZ917" s="163"/>
      <c r="BA917" s="163"/>
      <c r="BB917" s="160"/>
      <c r="BC917" s="162"/>
    </row>
    <row r="918" spans="1:55" ht="50.25" customHeight="1">
      <c r="A918" s="309"/>
      <c r="B918" s="310"/>
      <c r="C918" s="310"/>
      <c r="D918" s="172" t="s">
        <v>2</v>
      </c>
      <c r="E918" s="163">
        <f t="shared" si="821"/>
        <v>0</v>
      </c>
      <c r="F918" s="163">
        <f t="shared" si="759"/>
        <v>0</v>
      </c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  <c r="Z918" s="163"/>
      <c r="AA918" s="163"/>
      <c r="AB918" s="163"/>
      <c r="AC918" s="163"/>
      <c r="AD918" s="163"/>
      <c r="AE918" s="163"/>
      <c r="AF918" s="163"/>
      <c r="AG918" s="163"/>
      <c r="AH918" s="163"/>
      <c r="AI918" s="163"/>
      <c r="AJ918" s="163"/>
      <c r="AK918" s="163"/>
      <c r="AL918" s="163"/>
      <c r="AM918" s="163"/>
      <c r="AN918" s="163"/>
      <c r="AO918" s="163"/>
      <c r="AP918" s="163"/>
      <c r="AQ918" s="163"/>
      <c r="AR918" s="163"/>
      <c r="AS918" s="163"/>
      <c r="AT918" s="163"/>
      <c r="AU918" s="163"/>
      <c r="AV918" s="163"/>
      <c r="AW918" s="163"/>
      <c r="AX918" s="163"/>
      <c r="AY918" s="163"/>
      <c r="AZ918" s="163"/>
      <c r="BA918" s="163"/>
      <c r="BB918" s="160"/>
      <c r="BC918" s="162"/>
    </row>
    <row r="919" spans="1:55" ht="22.5" customHeight="1">
      <c r="A919" s="309"/>
      <c r="B919" s="310"/>
      <c r="C919" s="310"/>
      <c r="D919" s="217" t="s">
        <v>268</v>
      </c>
      <c r="E919" s="163">
        <f>H919+K919+N919+Q919+T919+W919+Z919+AE919+AJ919+AO919+AT919+AY919</f>
        <v>74205.929999999993</v>
      </c>
      <c r="F919" s="163">
        <f t="shared" si="759"/>
        <v>67084.61</v>
      </c>
      <c r="G919" s="163">
        <f t="shared" si="776"/>
        <v>90.403300652656739</v>
      </c>
      <c r="H919" s="163">
        <v>9296.42</v>
      </c>
      <c r="I919" s="163">
        <v>9296.42</v>
      </c>
      <c r="J919" s="163"/>
      <c r="K919" s="163">
        <v>25327.38</v>
      </c>
      <c r="L919" s="163">
        <v>25327.38</v>
      </c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  <c r="Z919" s="163"/>
      <c r="AA919" s="163"/>
      <c r="AB919" s="163"/>
      <c r="AC919" s="163"/>
      <c r="AD919" s="163"/>
      <c r="AE919" s="163">
        <v>8721.85</v>
      </c>
      <c r="AF919" s="163">
        <v>8721.85</v>
      </c>
      <c r="AG919" s="163"/>
      <c r="AH919" s="163"/>
      <c r="AI919" s="163"/>
      <c r="AJ919" s="163"/>
      <c r="AK919" s="163"/>
      <c r="AL919" s="163"/>
      <c r="AM919" s="163"/>
      <c r="AN919" s="163"/>
      <c r="AO919" s="163"/>
      <c r="AP919" s="163"/>
      <c r="AQ919" s="163"/>
      <c r="AR919" s="163"/>
      <c r="AS919" s="163"/>
      <c r="AT919" s="163">
        <v>23738.959999999999</v>
      </c>
      <c r="AU919" s="163">
        <v>23738.959999999999</v>
      </c>
      <c r="AV919" s="163"/>
      <c r="AW919" s="163"/>
      <c r="AX919" s="163"/>
      <c r="AY919" s="163">
        <v>7121.32</v>
      </c>
      <c r="AZ919" s="163"/>
      <c r="BA919" s="163"/>
      <c r="BB919" s="160"/>
      <c r="BC919" s="162"/>
    </row>
    <row r="920" spans="1:55" ht="82.5" customHeight="1">
      <c r="A920" s="309"/>
      <c r="B920" s="310"/>
      <c r="C920" s="310"/>
      <c r="D920" s="217" t="s">
        <v>274</v>
      </c>
      <c r="E920" s="163">
        <f t="shared" ref="E920:E925" si="834">H920+K920+N920+Q920+T920+W920+Z920+AE920+AJ920+AO920+AT920+AY920</f>
        <v>0</v>
      </c>
      <c r="F920" s="163">
        <f t="shared" si="759"/>
        <v>0</v>
      </c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  <c r="Z920" s="163"/>
      <c r="AA920" s="163"/>
      <c r="AB920" s="163"/>
      <c r="AC920" s="163"/>
      <c r="AD920" s="163"/>
      <c r="AE920" s="163"/>
      <c r="AF920" s="163"/>
      <c r="AG920" s="163"/>
      <c r="AH920" s="163"/>
      <c r="AI920" s="163"/>
      <c r="AJ920" s="163"/>
      <c r="AK920" s="163"/>
      <c r="AL920" s="163"/>
      <c r="AM920" s="163"/>
      <c r="AN920" s="163"/>
      <c r="AO920" s="163"/>
      <c r="AP920" s="163"/>
      <c r="AQ920" s="163"/>
      <c r="AR920" s="163"/>
      <c r="AS920" s="163"/>
      <c r="AT920" s="163"/>
      <c r="AU920" s="163"/>
      <c r="AV920" s="163"/>
      <c r="AW920" s="163"/>
      <c r="AX920" s="163"/>
      <c r="AY920" s="163"/>
      <c r="AZ920" s="163"/>
      <c r="BA920" s="163"/>
      <c r="BB920" s="160"/>
      <c r="BC920" s="162"/>
    </row>
    <row r="921" spans="1:55" ht="22.5" customHeight="1">
      <c r="A921" s="309"/>
      <c r="B921" s="310"/>
      <c r="C921" s="310"/>
      <c r="D921" s="217" t="s">
        <v>269</v>
      </c>
      <c r="E921" s="163">
        <f t="shared" si="834"/>
        <v>0</v>
      </c>
      <c r="F921" s="163">
        <f t="shared" si="759"/>
        <v>0</v>
      </c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  <c r="Z921" s="163"/>
      <c r="AA921" s="163"/>
      <c r="AB921" s="163"/>
      <c r="AC921" s="163"/>
      <c r="AD921" s="163"/>
      <c r="AE921" s="163"/>
      <c r="AF921" s="163"/>
      <c r="AG921" s="163"/>
      <c r="AH921" s="163"/>
      <c r="AI921" s="163"/>
      <c r="AJ921" s="163"/>
      <c r="AK921" s="163"/>
      <c r="AL921" s="163"/>
      <c r="AM921" s="163"/>
      <c r="AN921" s="163"/>
      <c r="AO921" s="163"/>
      <c r="AP921" s="163"/>
      <c r="AQ921" s="163"/>
      <c r="AR921" s="163"/>
      <c r="AS921" s="163"/>
      <c r="AT921" s="163"/>
      <c r="AU921" s="163"/>
      <c r="AV921" s="163"/>
      <c r="AW921" s="163"/>
      <c r="AX921" s="163"/>
      <c r="AY921" s="163"/>
      <c r="AZ921" s="163"/>
      <c r="BA921" s="163"/>
      <c r="BB921" s="160"/>
      <c r="BC921" s="162"/>
    </row>
    <row r="922" spans="1:55" ht="31.2">
      <c r="A922" s="309"/>
      <c r="B922" s="310"/>
      <c r="C922" s="310"/>
      <c r="D922" s="220" t="s">
        <v>43</v>
      </c>
      <c r="E922" s="163">
        <f t="shared" si="834"/>
        <v>0</v>
      </c>
      <c r="F922" s="163">
        <f t="shared" si="759"/>
        <v>0</v>
      </c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  <c r="Z922" s="163"/>
      <c r="AA922" s="163"/>
      <c r="AB922" s="163"/>
      <c r="AC922" s="163"/>
      <c r="AD922" s="163"/>
      <c r="AE922" s="163"/>
      <c r="AF922" s="163"/>
      <c r="AG922" s="163"/>
      <c r="AH922" s="163"/>
      <c r="AI922" s="163"/>
      <c r="AJ922" s="163"/>
      <c r="AK922" s="163"/>
      <c r="AL922" s="163"/>
      <c r="AM922" s="163"/>
      <c r="AN922" s="163"/>
      <c r="AO922" s="163"/>
      <c r="AP922" s="163"/>
      <c r="AQ922" s="163"/>
      <c r="AR922" s="163"/>
      <c r="AS922" s="163"/>
      <c r="AT922" s="163"/>
      <c r="AU922" s="163"/>
      <c r="AV922" s="163"/>
      <c r="AW922" s="163"/>
      <c r="AX922" s="163"/>
      <c r="AY922" s="163"/>
      <c r="AZ922" s="163"/>
      <c r="BA922" s="163"/>
      <c r="BB922" s="160"/>
      <c r="BC922" s="162"/>
    </row>
    <row r="923" spans="1:55" ht="22.5" customHeight="1">
      <c r="A923" s="309"/>
      <c r="B923" s="310" t="s">
        <v>304</v>
      </c>
      <c r="C923" s="310"/>
      <c r="D923" s="150" t="s">
        <v>41</v>
      </c>
      <c r="E923" s="163">
        <f t="shared" si="834"/>
        <v>19918.330000000002</v>
      </c>
      <c r="F923" s="163">
        <f t="shared" si="759"/>
        <v>18290.47</v>
      </c>
      <c r="G923" s="163">
        <f t="shared" si="776"/>
        <v>91.827326889352662</v>
      </c>
      <c r="H923" s="163">
        <f>H924+H925+H926+H928+H929</f>
        <v>1916.48</v>
      </c>
      <c r="I923" s="163">
        <f t="shared" ref="I923" si="835">I924+I925+I926+I928+I929</f>
        <v>1916.48</v>
      </c>
      <c r="J923" s="163"/>
      <c r="K923" s="163">
        <f t="shared" ref="K923:L923" si="836">K924+K925+K926+K928+K929</f>
        <v>5307.48</v>
      </c>
      <c r="L923" s="163">
        <f t="shared" si="836"/>
        <v>5307.48</v>
      </c>
      <c r="M923" s="163"/>
      <c r="N923" s="163">
        <f t="shared" ref="N923:O923" si="837">N924+N925+N926+N928+N929</f>
        <v>0</v>
      </c>
      <c r="O923" s="163">
        <f t="shared" si="837"/>
        <v>0</v>
      </c>
      <c r="P923" s="163"/>
      <c r="Q923" s="163">
        <f t="shared" ref="Q923:R923" si="838">Q924+Q925+Q926+Q928+Q929</f>
        <v>0</v>
      </c>
      <c r="R923" s="163">
        <f t="shared" si="838"/>
        <v>0</v>
      </c>
      <c r="S923" s="163"/>
      <c r="T923" s="163">
        <f t="shared" ref="T923:U923" si="839">T924+T925+T926+T928+T929</f>
        <v>0</v>
      </c>
      <c r="U923" s="163">
        <f t="shared" si="839"/>
        <v>0</v>
      </c>
      <c r="V923" s="163"/>
      <c r="W923" s="163">
        <f t="shared" ref="W923:X923" si="840">W924+W925+W926+W928+W929</f>
        <v>0</v>
      </c>
      <c r="X923" s="163">
        <f t="shared" si="840"/>
        <v>0</v>
      </c>
      <c r="Y923" s="163"/>
      <c r="Z923" s="163">
        <f t="shared" ref="Z923:AC923" si="841">Z924+Z925+Z926+Z928+Z929</f>
        <v>0</v>
      </c>
      <c r="AA923" s="163">
        <f t="shared" si="841"/>
        <v>0</v>
      </c>
      <c r="AB923" s="163">
        <f t="shared" si="841"/>
        <v>0</v>
      </c>
      <c r="AC923" s="163">
        <f t="shared" si="841"/>
        <v>0</v>
      </c>
      <c r="AD923" s="163"/>
      <c r="AE923" s="163">
        <f t="shared" ref="AE923:AH923" si="842">AE924+AE925+AE926+AE928+AE929</f>
        <v>2790.97</v>
      </c>
      <c r="AF923" s="163">
        <f t="shared" si="842"/>
        <v>2790.97</v>
      </c>
      <c r="AG923" s="163">
        <f t="shared" si="842"/>
        <v>0</v>
      </c>
      <c r="AH923" s="163">
        <f t="shared" si="842"/>
        <v>0</v>
      </c>
      <c r="AI923" s="163"/>
      <c r="AJ923" s="163">
        <f t="shared" ref="AJ923:AM923" si="843">AJ924+AJ925+AJ926+AJ928+AJ929</f>
        <v>0</v>
      </c>
      <c r="AK923" s="163">
        <f t="shared" si="843"/>
        <v>0</v>
      </c>
      <c r="AL923" s="163">
        <f t="shared" si="843"/>
        <v>0</v>
      </c>
      <c r="AM923" s="163">
        <f t="shared" si="843"/>
        <v>0</v>
      </c>
      <c r="AN923" s="163"/>
      <c r="AO923" s="163">
        <f t="shared" ref="AO923:AR923" si="844">AO924+AO925+AO926+AO928+AO929</f>
        <v>0</v>
      </c>
      <c r="AP923" s="163">
        <f t="shared" si="844"/>
        <v>0</v>
      </c>
      <c r="AQ923" s="163">
        <f t="shared" si="844"/>
        <v>0</v>
      </c>
      <c r="AR923" s="163">
        <f t="shared" si="844"/>
        <v>0</v>
      </c>
      <c r="AS923" s="163"/>
      <c r="AT923" s="163">
        <f t="shared" ref="AT923:AW923" si="845">AT924+AT925+AT926+AT928+AT929</f>
        <v>8275.5400000000009</v>
      </c>
      <c r="AU923" s="163">
        <f t="shared" si="845"/>
        <v>8275.5400000000009</v>
      </c>
      <c r="AV923" s="163">
        <f t="shared" si="845"/>
        <v>0</v>
      </c>
      <c r="AW923" s="163">
        <f t="shared" si="845"/>
        <v>0</v>
      </c>
      <c r="AX923" s="163"/>
      <c r="AY923" s="163">
        <f t="shared" ref="AY923:AZ923" si="846">AY924+AY925+AY926+AY928+AY929</f>
        <v>1627.86</v>
      </c>
      <c r="AZ923" s="163">
        <f t="shared" si="846"/>
        <v>0</v>
      </c>
      <c r="BA923" s="163"/>
      <c r="BB923" s="160"/>
      <c r="BC923" s="162"/>
    </row>
    <row r="924" spans="1:55" ht="32.25" customHeight="1">
      <c r="A924" s="309"/>
      <c r="B924" s="310"/>
      <c r="C924" s="310"/>
      <c r="D924" s="148" t="s">
        <v>37</v>
      </c>
      <c r="E924" s="163">
        <f t="shared" si="834"/>
        <v>0</v>
      </c>
      <c r="F924" s="163">
        <f t="shared" si="759"/>
        <v>0</v>
      </c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  <c r="Z924" s="163"/>
      <c r="AA924" s="163"/>
      <c r="AB924" s="163"/>
      <c r="AC924" s="163"/>
      <c r="AD924" s="163"/>
      <c r="AE924" s="163"/>
      <c r="AF924" s="163"/>
      <c r="AG924" s="163"/>
      <c r="AH924" s="163"/>
      <c r="AI924" s="163"/>
      <c r="AJ924" s="163"/>
      <c r="AK924" s="163"/>
      <c r="AL924" s="163"/>
      <c r="AM924" s="163"/>
      <c r="AN924" s="163"/>
      <c r="AO924" s="163"/>
      <c r="AP924" s="163"/>
      <c r="AQ924" s="163"/>
      <c r="AR924" s="163"/>
      <c r="AS924" s="163"/>
      <c r="AT924" s="163"/>
      <c r="AU924" s="163"/>
      <c r="AV924" s="163"/>
      <c r="AW924" s="163"/>
      <c r="AX924" s="163"/>
      <c r="AY924" s="163"/>
      <c r="AZ924" s="163"/>
      <c r="BA924" s="163"/>
      <c r="BB924" s="160"/>
      <c r="BC924" s="162"/>
    </row>
    <row r="925" spans="1:55" ht="50.25" customHeight="1">
      <c r="A925" s="309"/>
      <c r="B925" s="310"/>
      <c r="C925" s="310"/>
      <c r="D925" s="172" t="s">
        <v>2</v>
      </c>
      <c r="E925" s="163">
        <f t="shared" si="834"/>
        <v>0</v>
      </c>
      <c r="F925" s="163">
        <f t="shared" si="759"/>
        <v>0</v>
      </c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  <c r="Z925" s="163"/>
      <c r="AA925" s="163"/>
      <c r="AB925" s="163"/>
      <c r="AC925" s="163"/>
      <c r="AD925" s="163"/>
      <c r="AE925" s="163"/>
      <c r="AF925" s="163"/>
      <c r="AG925" s="163"/>
      <c r="AH925" s="163"/>
      <c r="AI925" s="163"/>
      <c r="AJ925" s="163"/>
      <c r="AK925" s="163"/>
      <c r="AL925" s="163"/>
      <c r="AM925" s="163"/>
      <c r="AN925" s="163"/>
      <c r="AO925" s="163"/>
      <c r="AP925" s="163"/>
      <c r="AQ925" s="163"/>
      <c r="AR925" s="163"/>
      <c r="AS925" s="163"/>
      <c r="AT925" s="163"/>
      <c r="AU925" s="163"/>
      <c r="AV925" s="163"/>
      <c r="AW925" s="163"/>
      <c r="AX925" s="163"/>
      <c r="AY925" s="163"/>
      <c r="AZ925" s="163"/>
      <c r="BA925" s="163"/>
      <c r="BB925" s="160"/>
      <c r="BC925" s="162"/>
    </row>
    <row r="926" spans="1:55" ht="22.5" customHeight="1">
      <c r="A926" s="309"/>
      <c r="B926" s="310"/>
      <c r="C926" s="310"/>
      <c r="D926" s="217" t="s">
        <v>268</v>
      </c>
      <c r="E926" s="163">
        <f>H926+K926+N926+Q926+T926+W926+Z926+AE926+AJ926+AO926+AT926+AY926</f>
        <v>19918.330000000002</v>
      </c>
      <c r="F926" s="163">
        <f t="shared" si="759"/>
        <v>18290.47</v>
      </c>
      <c r="G926" s="163">
        <f t="shared" si="776"/>
        <v>91.827326889352662</v>
      </c>
      <c r="H926" s="163">
        <v>1916.48</v>
      </c>
      <c r="I926" s="163">
        <v>1916.48</v>
      </c>
      <c r="J926" s="163"/>
      <c r="K926" s="163">
        <v>5307.48</v>
      </c>
      <c r="L926" s="163">
        <v>5307.48</v>
      </c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3"/>
      <c r="AA926" s="163"/>
      <c r="AB926" s="163"/>
      <c r="AC926" s="163"/>
      <c r="AD926" s="163"/>
      <c r="AE926" s="163">
        <v>2790.97</v>
      </c>
      <c r="AF926" s="163">
        <v>2790.97</v>
      </c>
      <c r="AG926" s="163"/>
      <c r="AH926" s="163"/>
      <c r="AI926" s="163"/>
      <c r="AJ926" s="163"/>
      <c r="AK926" s="163"/>
      <c r="AL926" s="163"/>
      <c r="AM926" s="163"/>
      <c r="AN926" s="163"/>
      <c r="AO926" s="163"/>
      <c r="AP926" s="163"/>
      <c r="AQ926" s="163"/>
      <c r="AR926" s="163"/>
      <c r="AS926" s="163"/>
      <c r="AT926" s="163">
        <v>8275.5400000000009</v>
      </c>
      <c r="AU926" s="163">
        <v>8275.5400000000009</v>
      </c>
      <c r="AV926" s="163"/>
      <c r="AW926" s="163"/>
      <c r="AX926" s="163"/>
      <c r="AY926" s="163">
        <v>1627.86</v>
      </c>
      <c r="AZ926" s="163"/>
      <c r="BA926" s="163"/>
      <c r="BB926" s="160"/>
      <c r="BC926" s="162"/>
    </row>
    <row r="927" spans="1:55" ht="82.5" customHeight="1">
      <c r="A927" s="309"/>
      <c r="B927" s="310"/>
      <c r="C927" s="310"/>
      <c r="D927" s="217" t="s">
        <v>274</v>
      </c>
      <c r="E927" s="163">
        <f t="shared" ref="E927:E932" si="847">H927+K927+N927+Q927+T927+W927+Z927+AE927+AJ927+AO927+AT927+AY927</f>
        <v>0</v>
      </c>
      <c r="F927" s="163">
        <f t="shared" si="759"/>
        <v>0</v>
      </c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  <c r="Z927" s="163"/>
      <c r="AA927" s="163"/>
      <c r="AB927" s="163"/>
      <c r="AC927" s="163"/>
      <c r="AD927" s="163"/>
      <c r="AE927" s="163"/>
      <c r="AF927" s="163"/>
      <c r="AG927" s="163"/>
      <c r="AH927" s="163"/>
      <c r="AI927" s="163"/>
      <c r="AJ927" s="163"/>
      <c r="AK927" s="163"/>
      <c r="AL927" s="163"/>
      <c r="AM927" s="163"/>
      <c r="AN927" s="163"/>
      <c r="AO927" s="163"/>
      <c r="AP927" s="163"/>
      <c r="AQ927" s="163"/>
      <c r="AR927" s="163"/>
      <c r="AS927" s="163"/>
      <c r="AT927" s="163"/>
      <c r="AU927" s="163"/>
      <c r="AV927" s="163"/>
      <c r="AW927" s="163"/>
      <c r="AX927" s="163"/>
      <c r="AY927" s="163"/>
      <c r="AZ927" s="163"/>
      <c r="BA927" s="163"/>
      <c r="BB927" s="160"/>
      <c r="BC927" s="162"/>
    </row>
    <row r="928" spans="1:55" ht="22.5" customHeight="1">
      <c r="A928" s="309"/>
      <c r="B928" s="310"/>
      <c r="C928" s="310"/>
      <c r="D928" s="217" t="s">
        <v>269</v>
      </c>
      <c r="E928" s="163">
        <f t="shared" si="847"/>
        <v>0</v>
      </c>
      <c r="F928" s="163">
        <f t="shared" si="759"/>
        <v>0</v>
      </c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  <c r="Z928" s="163"/>
      <c r="AA928" s="163"/>
      <c r="AB928" s="163"/>
      <c r="AC928" s="163"/>
      <c r="AD928" s="163"/>
      <c r="AE928" s="163"/>
      <c r="AF928" s="163"/>
      <c r="AG928" s="163"/>
      <c r="AH928" s="163"/>
      <c r="AI928" s="163"/>
      <c r="AJ928" s="163"/>
      <c r="AK928" s="163"/>
      <c r="AL928" s="163"/>
      <c r="AM928" s="163"/>
      <c r="AN928" s="163"/>
      <c r="AO928" s="163"/>
      <c r="AP928" s="163"/>
      <c r="AQ928" s="163"/>
      <c r="AR928" s="163"/>
      <c r="AS928" s="163"/>
      <c r="AT928" s="163"/>
      <c r="AU928" s="163"/>
      <c r="AV928" s="163"/>
      <c r="AW928" s="163"/>
      <c r="AX928" s="163"/>
      <c r="AY928" s="163"/>
      <c r="AZ928" s="163"/>
      <c r="BA928" s="163"/>
      <c r="BB928" s="160"/>
      <c r="BC928" s="162"/>
    </row>
    <row r="929" spans="1:55" ht="31.2">
      <c r="A929" s="309"/>
      <c r="B929" s="310"/>
      <c r="C929" s="310"/>
      <c r="D929" s="220" t="s">
        <v>43</v>
      </c>
      <c r="E929" s="163">
        <f t="shared" si="847"/>
        <v>0</v>
      </c>
      <c r="F929" s="163">
        <f t="shared" si="759"/>
        <v>0</v>
      </c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  <c r="Z929" s="163"/>
      <c r="AA929" s="163"/>
      <c r="AB929" s="163"/>
      <c r="AC929" s="163"/>
      <c r="AD929" s="163"/>
      <c r="AE929" s="163"/>
      <c r="AF929" s="163"/>
      <c r="AG929" s="163"/>
      <c r="AH929" s="163"/>
      <c r="AI929" s="163"/>
      <c r="AJ929" s="163"/>
      <c r="AK929" s="163"/>
      <c r="AL929" s="163"/>
      <c r="AM929" s="163"/>
      <c r="AN929" s="163"/>
      <c r="AO929" s="163"/>
      <c r="AP929" s="163"/>
      <c r="AQ929" s="163"/>
      <c r="AR929" s="163"/>
      <c r="AS929" s="163"/>
      <c r="AT929" s="163"/>
      <c r="AU929" s="163"/>
      <c r="AV929" s="163"/>
      <c r="AW929" s="163"/>
      <c r="AX929" s="163"/>
      <c r="AY929" s="163"/>
      <c r="AZ929" s="163"/>
      <c r="BA929" s="163"/>
      <c r="BB929" s="160"/>
      <c r="BC929" s="162"/>
    </row>
    <row r="930" spans="1:55" ht="22.5" customHeight="1">
      <c r="A930" s="309"/>
      <c r="B930" s="310" t="s">
        <v>305</v>
      </c>
      <c r="C930" s="310"/>
      <c r="D930" s="150" t="s">
        <v>41</v>
      </c>
      <c r="E930" s="163">
        <f t="shared" si="847"/>
        <v>16536.870000000003</v>
      </c>
      <c r="F930" s="163">
        <f t="shared" si="759"/>
        <v>16536.870000000003</v>
      </c>
      <c r="G930" s="163">
        <f t="shared" si="776"/>
        <v>100</v>
      </c>
      <c r="H930" s="163">
        <f>H931+H932+H933+H935+H936</f>
        <v>5914.67</v>
      </c>
      <c r="I930" s="163">
        <f t="shared" ref="I930" si="848">I931+I932+I933+I935+I936</f>
        <v>5914.67</v>
      </c>
      <c r="J930" s="163"/>
      <c r="K930" s="163">
        <f t="shared" ref="K930:L930" si="849">K931+K932+K933+K935+K936</f>
        <v>9522.44</v>
      </c>
      <c r="L930" s="163">
        <f t="shared" si="849"/>
        <v>9522.44</v>
      </c>
      <c r="M930" s="163"/>
      <c r="N930" s="163">
        <f t="shared" ref="N930:O930" si="850">N931+N932+N933+N935+N936</f>
        <v>0</v>
      </c>
      <c r="O930" s="163">
        <f t="shared" si="850"/>
        <v>0</v>
      </c>
      <c r="P930" s="163"/>
      <c r="Q930" s="163">
        <f t="shared" ref="Q930:R930" si="851">Q931+Q932+Q933+Q935+Q936</f>
        <v>0</v>
      </c>
      <c r="R930" s="163">
        <f t="shared" si="851"/>
        <v>0</v>
      </c>
      <c r="S930" s="163"/>
      <c r="T930" s="163">
        <f t="shared" ref="T930:U930" si="852">T931+T932+T933+T935+T936</f>
        <v>0</v>
      </c>
      <c r="U930" s="163">
        <f t="shared" si="852"/>
        <v>0</v>
      </c>
      <c r="V930" s="163"/>
      <c r="W930" s="163">
        <f t="shared" ref="W930:X930" si="853">W931+W932+W933+W935+W936</f>
        <v>0</v>
      </c>
      <c r="X930" s="163">
        <f t="shared" si="853"/>
        <v>0</v>
      </c>
      <c r="Y930" s="163"/>
      <c r="Z930" s="163">
        <f t="shared" ref="Z930:AC930" si="854">Z931+Z932+Z933+Z935+Z936</f>
        <v>0</v>
      </c>
      <c r="AA930" s="163">
        <f t="shared" si="854"/>
        <v>0</v>
      </c>
      <c r="AB930" s="163">
        <f t="shared" si="854"/>
        <v>0</v>
      </c>
      <c r="AC930" s="163">
        <f t="shared" si="854"/>
        <v>0</v>
      </c>
      <c r="AD930" s="163"/>
      <c r="AE930" s="163">
        <f t="shared" ref="AE930:AH930" si="855">AE931+AE932+AE933+AE935+AE936</f>
        <v>569.01</v>
      </c>
      <c r="AF930" s="163">
        <f t="shared" si="855"/>
        <v>569.01</v>
      </c>
      <c r="AG930" s="163">
        <f t="shared" si="855"/>
        <v>0</v>
      </c>
      <c r="AH930" s="163">
        <f t="shared" si="855"/>
        <v>0</v>
      </c>
      <c r="AI930" s="163"/>
      <c r="AJ930" s="163">
        <f t="shared" ref="AJ930:AM930" si="856">AJ931+AJ932+AJ933+AJ935+AJ936</f>
        <v>0</v>
      </c>
      <c r="AK930" s="163">
        <f t="shared" si="856"/>
        <v>0</v>
      </c>
      <c r="AL930" s="163">
        <f t="shared" si="856"/>
        <v>0</v>
      </c>
      <c r="AM930" s="163">
        <f t="shared" si="856"/>
        <v>0</v>
      </c>
      <c r="AN930" s="163"/>
      <c r="AO930" s="163">
        <f t="shared" ref="AO930:AR930" si="857">AO931+AO932+AO933+AO935+AO936</f>
        <v>0</v>
      </c>
      <c r="AP930" s="163">
        <f t="shared" si="857"/>
        <v>0</v>
      </c>
      <c r="AQ930" s="163">
        <f t="shared" si="857"/>
        <v>0</v>
      </c>
      <c r="AR930" s="163">
        <f t="shared" si="857"/>
        <v>0</v>
      </c>
      <c r="AS930" s="163"/>
      <c r="AT930" s="163">
        <f t="shared" ref="AT930:AW930" si="858">AT931+AT932+AT933+AT935+AT936</f>
        <v>530.75</v>
      </c>
      <c r="AU930" s="163">
        <f t="shared" si="858"/>
        <v>530.75</v>
      </c>
      <c r="AV930" s="163">
        <f t="shared" si="858"/>
        <v>0</v>
      </c>
      <c r="AW930" s="163">
        <f t="shared" si="858"/>
        <v>0</v>
      </c>
      <c r="AX930" s="163"/>
      <c r="AY930" s="163">
        <f t="shared" ref="AY930:AZ930" si="859">AY931+AY932+AY933+AY935+AY936</f>
        <v>0</v>
      </c>
      <c r="AZ930" s="163">
        <f t="shared" si="859"/>
        <v>0</v>
      </c>
      <c r="BA930" s="163"/>
      <c r="BB930" s="160"/>
      <c r="BC930" s="162"/>
    </row>
    <row r="931" spans="1:55" ht="32.25" customHeight="1">
      <c r="A931" s="309"/>
      <c r="B931" s="310"/>
      <c r="C931" s="310"/>
      <c r="D931" s="148" t="s">
        <v>37</v>
      </c>
      <c r="E931" s="163">
        <f t="shared" si="847"/>
        <v>0</v>
      </c>
      <c r="F931" s="163">
        <f t="shared" si="759"/>
        <v>0</v>
      </c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  <c r="Z931" s="163"/>
      <c r="AA931" s="163"/>
      <c r="AB931" s="163"/>
      <c r="AC931" s="163"/>
      <c r="AD931" s="163"/>
      <c r="AE931" s="163"/>
      <c r="AF931" s="163"/>
      <c r="AG931" s="163"/>
      <c r="AH931" s="163"/>
      <c r="AI931" s="163"/>
      <c r="AJ931" s="163"/>
      <c r="AK931" s="163"/>
      <c r="AL931" s="163"/>
      <c r="AM931" s="163"/>
      <c r="AN931" s="163"/>
      <c r="AO931" s="163"/>
      <c r="AP931" s="163"/>
      <c r="AQ931" s="163"/>
      <c r="AR931" s="163"/>
      <c r="AS931" s="163"/>
      <c r="AT931" s="163"/>
      <c r="AU931" s="163"/>
      <c r="AV931" s="163"/>
      <c r="AW931" s="163"/>
      <c r="AX931" s="163"/>
      <c r="AY931" s="163"/>
      <c r="AZ931" s="163"/>
      <c r="BA931" s="163"/>
      <c r="BB931" s="160"/>
      <c r="BC931" s="162"/>
    </row>
    <row r="932" spans="1:55" ht="50.25" customHeight="1">
      <c r="A932" s="309"/>
      <c r="B932" s="310"/>
      <c r="C932" s="310"/>
      <c r="D932" s="172" t="s">
        <v>2</v>
      </c>
      <c r="E932" s="163">
        <f t="shared" si="847"/>
        <v>0</v>
      </c>
      <c r="F932" s="163">
        <f t="shared" si="759"/>
        <v>0</v>
      </c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  <c r="Z932" s="163"/>
      <c r="AA932" s="163"/>
      <c r="AB932" s="163"/>
      <c r="AC932" s="163"/>
      <c r="AD932" s="163"/>
      <c r="AE932" s="163"/>
      <c r="AF932" s="163"/>
      <c r="AG932" s="163"/>
      <c r="AH932" s="163"/>
      <c r="AI932" s="163"/>
      <c r="AJ932" s="163"/>
      <c r="AK932" s="163"/>
      <c r="AL932" s="163"/>
      <c r="AM932" s="163"/>
      <c r="AN932" s="163"/>
      <c r="AO932" s="163"/>
      <c r="AP932" s="163"/>
      <c r="AQ932" s="163"/>
      <c r="AR932" s="163"/>
      <c r="AS932" s="163"/>
      <c r="AT932" s="163"/>
      <c r="AU932" s="163"/>
      <c r="AV932" s="163"/>
      <c r="AW932" s="163"/>
      <c r="AX932" s="163"/>
      <c r="AY932" s="163"/>
      <c r="AZ932" s="163"/>
      <c r="BA932" s="163"/>
      <c r="BB932" s="160"/>
      <c r="BC932" s="162"/>
    </row>
    <row r="933" spans="1:55" ht="22.5" customHeight="1">
      <c r="A933" s="309"/>
      <c r="B933" s="310"/>
      <c r="C933" s="310"/>
      <c r="D933" s="217" t="s">
        <v>268</v>
      </c>
      <c r="E933" s="163">
        <f>H933+K933+N933+Q933+T933+W933+Z933+AE933+AJ933+AO933+AT933+AY933</f>
        <v>16536.870000000003</v>
      </c>
      <c r="F933" s="163">
        <f t="shared" si="759"/>
        <v>16536.870000000003</v>
      </c>
      <c r="G933" s="163">
        <f t="shared" si="776"/>
        <v>100</v>
      </c>
      <c r="H933" s="163">
        <v>5914.67</v>
      </c>
      <c r="I933" s="163">
        <v>5914.67</v>
      </c>
      <c r="J933" s="163"/>
      <c r="K933" s="163">
        <v>9522.44</v>
      </c>
      <c r="L933" s="163">
        <v>9522.44</v>
      </c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  <c r="Z933" s="163"/>
      <c r="AA933" s="163"/>
      <c r="AB933" s="163"/>
      <c r="AC933" s="163"/>
      <c r="AD933" s="163"/>
      <c r="AE933" s="163">
        <v>569.01</v>
      </c>
      <c r="AF933" s="163">
        <v>569.01</v>
      </c>
      <c r="AG933" s="163"/>
      <c r="AH933" s="163"/>
      <c r="AI933" s="163"/>
      <c r="AJ933" s="163"/>
      <c r="AK933" s="163"/>
      <c r="AL933" s="163"/>
      <c r="AM933" s="163"/>
      <c r="AN933" s="163"/>
      <c r="AO933" s="163"/>
      <c r="AP933" s="163"/>
      <c r="AQ933" s="163"/>
      <c r="AR933" s="163"/>
      <c r="AS933" s="163"/>
      <c r="AT933" s="163">
        <v>530.75</v>
      </c>
      <c r="AU933" s="163">
        <v>530.75</v>
      </c>
      <c r="AV933" s="163"/>
      <c r="AW933" s="163"/>
      <c r="AX933" s="163"/>
      <c r="AY933" s="163"/>
      <c r="AZ933" s="163"/>
      <c r="BA933" s="163"/>
      <c r="BB933" s="160"/>
      <c r="BC933" s="162"/>
    </row>
    <row r="934" spans="1:55" ht="82.5" customHeight="1">
      <c r="A934" s="309"/>
      <c r="B934" s="310"/>
      <c r="C934" s="310"/>
      <c r="D934" s="217" t="s">
        <v>274</v>
      </c>
      <c r="E934" s="163">
        <f t="shared" ref="E934:E939" si="860">H934+K934+N934+Q934+T934+W934+Z934+AE934+AJ934+AO934+AT934+AY934</f>
        <v>0</v>
      </c>
      <c r="F934" s="163">
        <f t="shared" si="759"/>
        <v>0</v>
      </c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  <c r="Z934" s="163"/>
      <c r="AA934" s="163"/>
      <c r="AB934" s="163"/>
      <c r="AC934" s="163"/>
      <c r="AD934" s="163"/>
      <c r="AE934" s="163"/>
      <c r="AF934" s="163"/>
      <c r="AG934" s="163"/>
      <c r="AH934" s="163"/>
      <c r="AI934" s="163"/>
      <c r="AJ934" s="163"/>
      <c r="AK934" s="163"/>
      <c r="AL934" s="163"/>
      <c r="AM934" s="163"/>
      <c r="AN934" s="163"/>
      <c r="AO934" s="163"/>
      <c r="AP934" s="163"/>
      <c r="AQ934" s="163"/>
      <c r="AR934" s="163"/>
      <c r="AS934" s="163"/>
      <c r="AT934" s="163"/>
      <c r="AU934" s="163"/>
      <c r="AV934" s="163"/>
      <c r="AW934" s="163"/>
      <c r="AX934" s="163"/>
      <c r="AY934" s="163"/>
      <c r="AZ934" s="163"/>
      <c r="BA934" s="163"/>
      <c r="BB934" s="160"/>
      <c r="BC934" s="162"/>
    </row>
    <row r="935" spans="1:55" ht="22.5" customHeight="1">
      <c r="A935" s="309"/>
      <c r="B935" s="310"/>
      <c r="C935" s="310"/>
      <c r="D935" s="217" t="s">
        <v>269</v>
      </c>
      <c r="E935" s="163">
        <f t="shared" si="860"/>
        <v>0</v>
      </c>
      <c r="F935" s="163">
        <f t="shared" si="759"/>
        <v>0</v>
      </c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  <c r="Z935" s="163"/>
      <c r="AA935" s="163"/>
      <c r="AB935" s="163"/>
      <c r="AC935" s="163"/>
      <c r="AD935" s="163"/>
      <c r="AE935" s="163"/>
      <c r="AF935" s="163"/>
      <c r="AG935" s="163"/>
      <c r="AH935" s="163"/>
      <c r="AI935" s="163"/>
      <c r="AJ935" s="163"/>
      <c r="AK935" s="163"/>
      <c r="AL935" s="163"/>
      <c r="AM935" s="163"/>
      <c r="AN935" s="163"/>
      <c r="AO935" s="163"/>
      <c r="AP935" s="163"/>
      <c r="AQ935" s="163"/>
      <c r="AR935" s="163"/>
      <c r="AS935" s="163"/>
      <c r="AT935" s="163"/>
      <c r="AU935" s="163"/>
      <c r="AV935" s="163"/>
      <c r="AW935" s="163"/>
      <c r="AX935" s="163"/>
      <c r="AY935" s="163"/>
      <c r="AZ935" s="163"/>
      <c r="BA935" s="163"/>
      <c r="BB935" s="160"/>
      <c r="BC935" s="162"/>
    </row>
    <row r="936" spans="1:55" ht="31.2">
      <c r="A936" s="309"/>
      <c r="B936" s="310"/>
      <c r="C936" s="310"/>
      <c r="D936" s="220" t="s">
        <v>43</v>
      </c>
      <c r="E936" s="163">
        <f t="shared" si="860"/>
        <v>0</v>
      </c>
      <c r="F936" s="163">
        <f t="shared" si="759"/>
        <v>0</v>
      </c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  <c r="Z936" s="163"/>
      <c r="AA936" s="163"/>
      <c r="AB936" s="163"/>
      <c r="AC936" s="163"/>
      <c r="AD936" s="163"/>
      <c r="AE936" s="163"/>
      <c r="AF936" s="163"/>
      <c r="AG936" s="163"/>
      <c r="AH936" s="163"/>
      <c r="AI936" s="163"/>
      <c r="AJ936" s="163"/>
      <c r="AK936" s="163"/>
      <c r="AL936" s="163"/>
      <c r="AM936" s="163"/>
      <c r="AN936" s="163"/>
      <c r="AO936" s="163"/>
      <c r="AP936" s="163"/>
      <c r="AQ936" s="163"/>
      <c r="AR936" s="163"/>
      <c r="AS936" s="163"/>
      <c r="AT936" s="163"/>
      <c r="AU936" s="163"/>
      <c r="AV936" s="163"/>
      <c r="AW936" s="163"/>
      <c r="AX936" s="163"/>
      <c r="AY936" s="163"/>
      <c r="AZ936" s="163"/>
      <c r="BA936" s="163"/>
      <c r="BB936" s="160"/>
      <c r="BC936" s="162"/>
    </row>
    <row r="937" spans="1:55" ht="22.5" customHeight="1">
      <c r="A937" s="309"/>
      <c r="B937" s="310" t="s">
        <v>306</v>
      </c>
      <c r="C937" s="310"/>
      <c r="D937" s="150" t="s">
        <v>41</v>
      </c>
      <c r="E937" s="163">
        <f t="shared" si="860"/>
        <v>26870.445000000003</v>
      </c>
      <c r="F937" s="163">
        <f t="shared" si="759"/>
        <v>24422.820000000003</v>
      </c>
      <c r="G937" s="163">
        <f t="shared" si="776"/>
        <v>90.891014272372502</v>
      </c>
      <c r="H937" s="163">
        <f>H938+H939+H940+H942+H943</f>
        <v>3648.43</v>
      </c>
      <c r="I937" s="163">
        <f>I938+I939+I940+I942+I943</f>
        <v>3648.43</v>
      </c>
      <c r="J937" s="163"/>
      <c r="K937" s="163">
        <f t="shared" ref="K937:L937" si="861">K938+K939+K940+K942+K943</f>
        <v>8681.31</v>
      </c>
      <c r="L937" s="163">
        <f t="shared" si="861"/>
        <v>8681.31</v>
      </c>
      <c r="M937" s="163"/>
      <c r="N937" s="163">
        <f t="shared" ref="N937:O937" si="862">N938+N939+N940+N942+N943</f>
        <v>0</v>
      </c>
      <c r="O937" s="163">
        <f t="shared" si="862"/>
        <v>0</v>
      </c>
      <c r="P937" s="163"/>
      <c r="Q937" s="163">
        <f t="shared" ref="Q937:R937" si="863">Q938+Q939+Q940+Q942+Q943</f>
        <v>0</v>
      </c>
      <c r="R937" s="163">
        <f t="shared" si="863"/>
        <v>0</v>
      </c>
      <c r="S937" s="163"/>
      <c r="T937" s="163">
        <f t="shared" ref="T937:U937" si="864">T938+T939+T940+T942+T943</f>
        <v>0</v>
      </c>
      <c r="U937" s="163">
        <f t="shared" si="864"/>
        <v>0</v>
      </c>
      <c r="V937" s="163"/>
      <c r="W937" s="163">
        <f t="shared" ref="W937:X937" si="865">W938+W939+W940+W942+W943</f>
        <v>0</v>
      </c>
      <c r="X937" s="163">
        <f t="shared" si="865"/>
        <v>0</v>
      </c>
      <c r="Y937" s="163"/>
      <c r="Z937" s="163">
        <f t="shared" ref="Z937:AC937" si="866">Z938+Z939+Z940+Z942+Z943</f>
        <v>0</v>
      </c>
      <c r="AA937" s="163">
        <f t="shared" si="866"/>
        <v>0</v>
      </c>
      <c r="AB937" s="163">
        <f t="shared" si="866"/>
        <v>0</v>
      </c>
      <c r="AC937" s="163">
        <f t="shared" si="866"/>
        <v>0</v>
      </c>
      <c r="AD937" s="163"/>
      <c r="AE937" s="163">
        <f t="shared" ref="AE937:AH937" si="867">AE938+AE939+AE940+AE942+AE943</f>
        <v>11104.7</v>
      </c>
      <c r="AF937" s="163">
        <f t="shared" si="867"/>
        <v>11104.7</v>
      </c>
      <c r="AG937" s="163">
        <f t="shared" si="867"/>
        <v>0</v>
      </c>
      <c r="AH937" s="163">
        <f t="shared" si="867"/>
        <v>0</v>
      </c>
      <c r="AI937" s="163"/>
      <c r="AJ937" s="163">
        <f t="shared" ref="AJ937:AM937" si="868">AJ938+AJ939+AJ940+AJ942+AJ943</f>
        <v>0</v>
      </c>
      <c r="AK937" s="163">
        <f t="shared" si="868"/>
        <v>0</v>
      </c>
      <c r="AL937" s="163">
        <f t="shared" si="868"/>
        <v>0</v>
      </c>
      <c r="AM937" s="163">
        <f t="shared" si="868"/>
        <v>0</v>
      </c>
      <c r="AN937" s="163"/>
      <c r="AO937" s="163">
        <f t="shared" ref="AO937:AR937" si="869">AO938+AO939+AO940+AO942+AO943</f>
        <v>0</v>
      </c>
      <c r="AP937" s="163">
        <f t="shared" si="869"/>
        <v>0</v>
      </c>
      <c r="AQ937" s="163">
        <f t="shared" si="869"/>
        <v>0</v>
      </c>
      <c r="AR937" s="163">
        <f t="shared" si="869"/>
        <v>0</v>
      </c>
      <c r="AS937" s="163"/>
      <c r="AT937" s="163">
        <f t="shared" ref="AT937:AW937" si="870">AT938+AT939+AT940+AT942+AT943</f>
        <v>988.38</v>
      </c>
      <c r="AU937" s="163">
        <f t="shared" si="870"/>
        <v>988.38</v>
      </c>
      <c r="AV937" s="163">
        <f t="shared" si="870"/>
        <v>0</v>
      </c>
      <c r="AW937" s="163">
        <f t="shared" si="870"/>
        <v>0</v>
      </c>
      <c r="AX937" s="163"/>
      <c r="AY937" s="163">
        <f t="shared" ref="AY937:AZ937" si="871">AY938+AY939+AY940+AY942+AY943</f>
        <v>2447.625</v>
      </c>
      <c r="AZ937" s="163">
        <f t="shared" si="871"/>
        <v>0</v>
      </c>
      <c r="BA937" s="163"/>
      <c r="BB937" s="160"/>
      <c r="BC937" s="162"/>
    </row>
    <row r="938" spans="1:55" ht="32.25" customHeight="1">
      <c r="A938" s="309"/>
      <c r="B938" s="310"/>
      <c r="C938" s="310"/>
      <c r="D938" s="148" t="s">
        <v>37</v>
      </c>
      <c r="E938" s="163">
        <f t="shared" si="860"/>
        <v>0</v>
      </c>
      <c r="F938" s="163">
        <f t="shared" ref="F938:F950" si="872">I938+L938+O938+R938+U938+X938+AA938+AF938+AK938+AP938+AU938+AZ938</f>
        <v>0</v>
      </c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  <c r="Z938" s="163"/>
      <c r="AA938" s="163"/>
      <c r="AB938" s="163"/>
      <c r="AC938" s="163"/>
      <c r="AD938" s="163"/>
      <c r="AE938" s="163"/>
      <c r="AF938" s="163"/>
      <c r="AG938" s="163"/>
      <c r="AH938" s="163"/>
      <c r="AI938" s="163"/>
      <c r="AJ938" s="163"/>
      <c r="AK938" s="163"/>
      <c r="AL938" s="163"/>
      <c r="AM938" s="163"/>
      <c r="AN938" s="163"/>
      <c r="AO938" s="163"/>
      <c r="AP938" s="163"/>
      <c r="AQ938" s="163"/>
      <c r="AR938" s="163"/>
      <c r="AS938" s="163"/>
      <c r="AT938" s="163"/>
      <c r="AU938" s="163"/>
      <c r="AV938" s="163"/>
      <c r="AW938" s="163"/>
      <c r="AX938" s="163"/>
      <c r="AY938" s="163"/>
      <c r="AZ938" s="163"/>
      <c r="BA938" s="163"/>
      <c r="BB938" s="160"/>
      <c r="BC938" s="162"/>
    </row>
    <row r="939" spans="1:55" ht="50.25" customHeight="1">
      <c r="A939" s="309"/>
      <c r="B939" s="310"/>
      <c r="C939" s="310"/>
      <c r="D939" s="172" t="s">
        <v>2</v>
      </c>
      <c r="E939" s="163">
        <f t="shared" si="860"/>
        <v>0</v>
      </c>
      <c r="F939" s="163">
        <f t="shared" si="872"/>
        <v>0</v>
      </c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  <c r="Z939" s="163"/>
      <c r="AA939" s="163"/>
      <c r="AB939" s="163"/>
      <c r="AC939" s="163"/>
      <c r="AD939" s="163"/>
      <c r="AE939" s="163"/>
      <c r="AF939" s="163"/>
      <c r="AG939" s="163"/>
      <c r="AH939" s="163"/>
      <c r="AI939" s="163"/>
      <c r="AJ939" s="163"/>
      <c r="AK939" s="163"/>
      <c r="AL939" s="163"/>
      <c r="AM939" s="163"/>
      <c r="AN939" s="163"/>
      <c r="AO939" s="163"/>
      <c r="AP939" s="163"/>
      <c r="AQ939" s="163"/>
      <c r="AR939" s="163"/>
      <c r="AS939" s="163"/>
      <c r="AT939" s="163"/>
      <c r="AU939" s="163"/>
      <c r="AV939" s="163"/>
      <c r="AW939" s="163"/>
      <c r="AX939" s="163"/>
      <c r="AY939" s="163"/>
      <c r="AZ939" s="163"/>
      <c r="BA939" s="163"/>
      <c r="BB939" s="160"/>
      <c r="BC939" s="162"/>
    </row>
    <row r="940" spans="1:55" ht="22.5" customHeight="1">
      <c r="A940" s="309"/>
      <c r="B940" s="310"/>
      <c r="C940" s="310"/>
      <c r="D940" s="217" t="s">
        <v>268</v>
      </c>
      <c r="E940" s="163">
        <f>H940+K940+N940+Q940+T940+W940+Z940+AE940+AJ940+AO940+AT940+AY940</f>
        <v>26870.445000000003</v>
      </c>
      <c r="F940" s="163">
        <f>I940+L940+O940+R940+U940+X940+AA940+AF940+AK940+AP940+AU940+AZ940</f>
        <v>24422.820000000003</v>
      </c>
      <c r="G940" s="163">
        <f t="shared" si="776"/>
        <v>90.891014272372502</v>
      </c>
      <c r="H940" s="163">
        <v>3648.43</v>
      </c>
      <c r="I940" s="163">
        <v>3648.43</v>
      </c>
      <c r="J940" s="163"/>
      <c r="K940" s="163">
        <v>8681.31</v>
      </c>
      <c r="L940" s="163">
        <v>8681.31</v>
      </c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  <c r="Z940" s="163"/>
      <c r="AA940" s="163"/>
      <c r="AB940" s="163"/>
      <c r="AC940" s="163"/>
      <c r="AD940" s="163"/>
      <c r="AE940" s="163">
        <v>11104.7</v>
      </c>
      <c r="AF940" s="163">
        <v>11104.7</v>
      </c>
      <c r="AG940" s="163"/>
      <c r="AH940" s="163"/>
      <c r="AI940" s="163"/>
      <c r="AJ940" s="163"/>
      <c r="AK940" s="163"/>
      <c r="AL940" s="163"/>
      <c r="AM940" s="163"/>
      <c r="AN940" s="163"/>
      <c r="AO940" s="163"/>
      <c r="AP940" s="163"/>
      <c r="AQ940" s="163"/>
      <c r="AR940" s="163"/>
      <c r="AS940" s="163"/>
      <c r="AT940" s="163">
        <v>988.38</v>
      </c>
      <c r="AU940" s="163">
        <v>988.38</v>
      </c>
      <c r="AV940" s="163"/>
      <c r="AW940" s="163"/>
      <c r="AX940" s="163"/>
      <c r="AY940" s="163">
        <v>2447.625</v>
      </c>
      <c r="AZ940" s="163"/>
      <c r="BA940" s="163"/>
      <c r="BB940" s="160"/>
      <c r="BC940" s="162"/>
    </row>
    <row r="941" spans="1:55" ht="82.5" customHeight="1">
      <c r="A941" s="309"/>
      <c r="B941" s="310"/>
      <c r="C941" s="310"/>
      <c r="D941" s="217" t="s">
        <v>274</v>
      </c>
      <c r="E941" s="163">
        <f t="shared" ref="E941:E946" si="873">H941+K941+N941+Q941+T941+W941+Z941+AE941+AJ941+AO941+AT941+AY941</f>
        <v>0</v>
      </c>
      <c r="F941" s="163">
        <f t="shared" si="872"/>
        <v>0</v>
      </c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  <c r="Z941" s="163"/>
      <c r="AA941" s="163"/>
      <c r="AB941" s="163"/>
      <c r="AC941" s="163"/>
      <c r="AD941" s="163"/>
      <c r="AE941" s="163"/>
      <c r="AF941" s="163"/>
      <c r="AG941" s="163"/>
      <c r="AH941" s="163"/>
      <c r="AI941" s="163"/>
      <c r="AJ941" s="163"/>
      <c r="AK941" s="163"/>
      <c r="AL941" s="163"/>
      <c r="AM941" s="163"/>
      <c r="AN941" s="163"/>
      <c r="AO941" s="163"/>
      <c r="AP941" s="163"/>
      <c r="AQ941" s="163"/>
      <c r="AR941" s="163"/>
      <c r="AS941" s="163"/>
      <c r="AT941" s="163"/>
      <c r="AU941" s="163"/>
      <c r="AV941" s="163"/>
      <c r="AW941" s="163"/>
      <c r="AX941" s="163"/>
      <c r="AY941" s="163"/>
      <c r="AZ941" s="163"/>
      <c r="BA941" s="163"/>
      <c r="BB941" s="160"/>
      <c r="BC941" s="162"/>
    </row>
    <row r="942" spans="1:55" ht="22.5" customHeight="1">
      <c r="A942" s="309"/>
      <c r="B942" s="310"/>
      <c r="C942" s="310"/>
      <c r="D942" s="217" t="s">
        <v>269</v>
      </c>
      <c r="E942" s="163">
        <f t="shared" si="873"/>
        <v>0</v>
      </c>
      <c r="F942" s="163">
        <f t="shared" si="872"/>
        <v>0</v>
      </c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  <c r="Z942" s="163"/>
      <c r="AA942" s="163"/>
      <c r="AB942" s="163"/>
      <c r="AC942" s="163"/>
      <c r="AD942" s="163"/>
      <c r="AE942" s="163"/>
      <c r="AF942" s="163"/>
      <c r="AG942" s="163"/>
      <c r="AH942" s="163"/>
      <c r="AI942" s="163"/>
      <c r="AJ942" s="163"/>
      <c r="AK942" s="163"/>
      <c r="AL942" s="163"/>
      <c r="AM942" s="163"/>
      <c r="AN942" s="163"/>
      <c r="AO942" s="163"/>
      <c r="AP942" s="163"/>
      <c r="AQ942" s="163"/>
      <c r="AR942" s="163"/>
      <c r="AS942" s="163"/>
      <c r="AT942" s="163"/>
      <c r="AU942" s="163"/>
      <c r="AV942" s="163"/>
      <c r="AW942" s="163"/>
      <c r="AX942" s="163"/>
      <c r="AY942" s="163"/>
      <c r="AZ942" s="163"/>
      <c r="BA942" s="163"/>
      <c r="BB942" s="160"/>
      <c r="BC942" s="162"/>
    </row>
    <row r="943" spans="1:55" ht="31.2">
      <c r="A943" s="309"/>
      <c r="B943" s="310"/>
      <c r="C943" s="310"/>
      <c r="D943" s="220" t="s">
        <v>43</v>
      </c>
      <c r="E943" s="163">
        <f t="shared" si="873"/>
        <v>0</v>
      </c>
      <c r="F943" s="163">
        <f t="shared" si="872"/>
        <v>0</v>
      </c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3"/>
      <c r="W943" s="163"/>
      <c r="X943" s="163"/>
      <c r="Y943" s="163"/>
      <c r="Z943" s="163"/>
      <c r="AA943" s="163"/>
      <c r="AB943" s="163"/>
      <c r="AC943" s="163"/>
      <c r="AD943" s="163"/>
      <c r="AE943" s="163"/>
      <c r="AF943" s="163"/>
      <c r="AG943" s="163"/>
      <c r="AH943" s="163"/>
      <c r="AI943" s="163"/>
      <c r="AJ943" s="163"/>
      <c r="AK943" s="163"/>
      <c r="AL943" s="163"/>
      <c r="AM943" s="163"/>
      <c r="AN943" s="163"/>
      <c r="AO943" s="163"/>
      <c r="AP943" s="163"/>
      <c r="AQ943" s="163"/>
      <c r="AR943" s="163"/>
      <c r="AS943" s="163"/>
      <c r="AT943" s="163"/>
      <c r="AU943" s="163"/>
      <c r="AV943" s="163"/>
      <c r="AW943" s="163"/>
      <c r="AX943" s="163"/>
      <c r="AY943" s="163"/>
      <c r="AZ943" s="163"/>
      <c r="BA943" s="163"/>
      <c r="BB943" s="160"/>
      <c r="BC943" s="162"/>
    </row>
    <row r="944" spans="1:55" ht="22.5" customHeight="1">
      <c r="A944" s="309"/>
      <c r="B944" s="310" t="s">
        <v>307</v>
      </c>
      <c r="C944" s="310"/>
      <c r="D944" s="150" t="s">
        <v>41</v>
      </c>
      <c r="E944" s="163">
        <f t="shared" si="873"/>
        <v>0</v>
      </c>
      <c r="F944" s="163">
        <f t="shared" si="872"/>
        <v>0</v>
      </c>
      <c r="G944" s="163"/>
      <c r="H944" s="163">
        <f>H945+H946+H947+H949+H950</f>
        <v>0</v>
      </c>
      <c r="I944" s="163">
        <f t="shared" ref="I944" si="874">I945+I946+I947+I949+I950</f>
        <v>0</v>
      </c>
      <c r="J944" s="163"/>
      <c r="K944" s="163">
        <f t="shared" ref="K944:L944" si="875">K945+K946+K947+K949+K950</f>
        <v>0</v>
      </c>
      <c r="L944" s="163">
        <f t="shared" si="875"/>
        <v>0</v>
      </c>
      <c r="M944" s="163"/>
      <c r="N944" s="163">
        <f t="shared" ref="N944:O944" si="876">N945+N946+N947+N949+N950</f>
        <v>0</v>
      </c>
      <c r="O944" s="163">
        <f t="shared" si="876"/>
        <v>0</v>
      </c>
      <c r="P944" s="163"/>
      <c r="Q944" s="163">
        <f t="shared" ref="Q944:R944" si="877">Q945+Q946+Q947+Q949+Q950</f>
        <v>0</v>
      </c>
      <c r="R944" s="163">
        <f t="shared" si="877"/>
        <v>0</v>
      </c>
      <c r="S944" s="163"/>
      <c r="T944" s="163">
        <f t="shared" ref="T944:U944" si="878">T945+T946+T947+T949+T950</f>
        <v>0</v>
      </c>
      <c r="U944" s="163">
        <f t="shared" si="878"/>
        <v>0</v>
      </c>
      <c r="V944" s="163"/>
      <c r="W944" s="163">
        <f t="shared" ref="W944:X944" si="879">W945+W946+W947+W949+W950</f>
        <v>0</v>
      </c>
      <c r="X944" s="163">
        <f t="shared" si="879"/>
        <v>0</v>
      </c>
      <c r="Y944" s="163"/>
      <c r="Z944" s="163">
        <f t="shared" ref="Z944:AC944" si="880">Z945+Z946+Z947+Z949+Z950</f>
        <v>0</v>
      </c>
      <c r="AA944" s="163">
        <f t="shared" si="880"/>
        <v>0</v>
      </c>
      <c r="AB944" s="163">
        <f t="shared" si="880"/>
        <v>0</v>
      </c>
      <c r="AC944" s="163">
        <f t="shared" si="880"/>
        <v>0</v>
      </c>
      <c r="AD944" s="163"/>
      <c r="AE944" s="163">
        <f t="shared" ref="AE944:AH944" si="881">AE945+AE946+AE947+AE949+AE950</f>
        <v>0</v>
      </c>
      <c r="AF944" s="163">
        <f t="shared" si="881"/>
        <v>0</v>
      </c>
      <c r="AG944" s="163">
        <f t="shared" si="881"/>
        <v>0</v>
      </c>
      <c r="AH944" s="163">
        <f t="shared" si="881"/>
        <v>0</v>
      </c>
      <c r="AI944" s="163"/>
      <c r="AJ944" s="163">
        <f t="shared" ref="AJ944:AM944" si="882">AJ945+AJ946+AJ947+AJ949+AJ950</f>
        <v>0</v>
      </c>
      <c r="AK944" s="163">
        <f t="shared" si="882"/>
        <v>0</v>
      </c>
      <c r="AL944" s="163">
        <f t="shared" si="882"/>
        <v>0</v>
      </c>
      <c r="AM944" s="163">
        <f t="shared" si="882"/>
        <v>0</v>
      </c>
      <c r="AN944" s="163"/>
      <c r="AO944" s="163">
        <f t="shared" ref="AO944:AR944" si="883">AO945+AO946+AO947+AO949+AO950</f>
        <v>0</v>
      </c>
      <c r="AP944" s="163">
        <f t="shared" si="883"/>
        <v>0</v>
      </c>
      <c r="AQ944" s="163">
        <f t="shared" si="883"/>
        <v>0</v>
      </c>
      <c r="AR944" s="163">
        <f t="shared" si="883"/>
        <v>0</v>
      </c>
      <c r="AS944" s="163"/>
      <c r="AT944" s="163">
        <f t="shared" ref="AT944:AW944" si="884">AT945+AT946+AT947+AT949+AT950</f>
        <v>0</v>
      </c>
      <c r="AU944" s="163">
        <f t="shared" si="884"/>
        <v>0</v>
      </c>
      <c r="AV944" s="163">
        <f t="shared" si="884"/>
        <v>0</v>
      </c>
      <c r="AW944" s="163">
        <f t="shared" si="884"/>
        <v>0</v>
      </c>
      <c r="AX944" s="163"/>
      <c r="AY944" s="163">
        <f t="shared" ref="AY944:AZ944" si="885">AY945+AY946+AY947+AY949+AY950</f>
        <v>0</v>
      </c>
      <c r="AZ944" s="163">
        <f t="shared" si="885"/>
        <v>0</v>
      </c>
      <c r="BA944" s="163"/>
      <c r="BB944" s="160"/>
      <c r="BC944" s="162"/>
    </row>
    <row r="945" spans="1:55" ht="32.25" customHeight="1">
      <c r="A945" s="309"/>
      <c r="B945" s="310"/>
      <c r="C945" s="310"/>
      <c r="D945" s="148" t="s">
        <v>37</v>
      </c>
      <c r="E945" s="163">
        <f t="shared" si="873"/>
        <v>0</v>
      </c>
      <c r="F945" s="163">
        <f t="shared" si="872"/>
        <v>0</v>
      </c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  <c r="Z945" s="163"/>
      <c r="AA945" s="163"/>
      <c r="AB945" s="163"/>
      <c r="AC945" s="163"/>
      <c r="AD945" s="163"/>
      <c r="AE945" s="163"/>
      <c r="AF945" s="163"/>
      <c r="AG945" s="163"/>
      <c r="AH945" s="163"/>
      <c r="AI945" s="163"/>
      <c r="AJ945" s="163"/>
      <c r="AK945" s="163"/>
      <c r="AL945" s="163"/>
      <c r="AM945" s="163"/>
      <c r="AN945" s="163"/>
      <c r="AO945" s="163"/>
      <c r="AP945" s="163"/>
      <c r="AQ945" s="163"/>
      <c r="AR945" s="163"/>
      <c r="AS945" s="163"/>
      <c r="AT945" s="163"/>
      <c r="AU945" s="163"/>
      <c r="AV945" s="163"/>
      <c r="AW945" s="163"/>
      <c r="AX945" s="163"/>
      <c r="AY945" s="163"/>
      <c r="AZ945" s="163"/>
      <c r="BA945" s="163"/>
      <c r="BB945" s="160"/>
      <c r="BC945" s="162"/>
    </row>
    <row r="946" spans="1:55" ht="50.25" customHeight="1">
      <c r="A946" s="309"/>
      <c r="B946" s="310"/>
      <c r="C946" s="310"/>
      <c r="D946" s="172" t="s">
        <v>2</v>
      </c>
      <c r="E946" s="163">
        <f t="shared" si="873"/>
        <v>0</v>
      </c>
      <c r="F946" s="163">
        <f t="shared" si="872"/>
        <v>0</v>
      </c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  <c r="Z946" s="163"/>
      <c r="AA946" s="163"/>
      <c r="AB946" s="163"/>
      <c r="AC946" s="163"/>
      <c r="AD946" s="163"/>
      <c r="AE946" s="163"/>
      <c r="AF946" s="163"/>
      <c r="AG946" s="163"/>
      <c r="AH946" s="163"/>
      <c r="AI946" s="163"/>
      <c r="AJ946" s="163"/>
      <c r="AK946" s="163"/>
      <c r="AL946" s="163"/>
      <c r="AM946" s="163"/>
      <c r="AN946" s="163"/>
      <c r="AO946" s="163"/>
      <c r="AP946" s="163"/>
      <c r="AQ946" s="163"/>
      <c r="AR946" s="163"/>
      <c r="AS946" s="163"/>
      <c r="AT946" s="163"/>
      <c r="AU946" s="163"/>
      <c r="AV946" s="163"/>
      <c r="AW946" s="163"/>
      <c r="AX946" s="163"/>
      <c r="AY946" s="163"/>
      <c r="AZ946" s="163"/>
      <c r="BA946" s="163"/>
      <c r="BB946" s="160"/>
      <c r="BC946" s="162"/>
    </row>
    <row r="947" spans="1:55" ht="22.5" customHeight="1">
      <c r="A947" s="309"/>
      <c r="B947" s="310"/>
      <c r="C947" s="310"/>
      <c r="D947" s="217" t="s">
        <v>268</v>
      </c>
      <c r="E947" s="163">
        <f>H947+K947+N947+Q947+T947+W947+Z947+AE947+AJ947+AO947+AT947+AY947</f>
        <v>0</v>
      </c>
      <c r="F947" s="163">
        <f t="shared" si="872"/>
        <v>0</v>
      </c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3"/>
      <c r="AA947" s="163"/>
      <c r="AB947" s="163"/>
      <c r="AC947" s="163"/>
      <c r="AD947" s="163"/>
      <c r="AE947" s="163"/>
      <c r="AF947" s="163"/>
      <c r="AG947" s="163"/>
      <c r="AH947" s="163"/>
      <c r="AI947" s="163"/>
      <c r="AJ947" s="163"/>
      <c r="AK947" s="163"/>
      <c r="AL947" s="204"/>
      <c r="AM947" s="163"/>
      <c r="AN947" s="163"/>
      <c r="AO947" s="163"/>
      <c r="AP947" s="163"/>
      <c r="AQ947" s="163"/>
      <c r="AR947" s="163"/>
      <c r="AS947" s="163"/>
      <c r="AT947" s="163"/>
      <c r="AU947" s="163"/>
      <c r="AV947" s="163"/>
      <c r="AW947" s="163"/>
      <c r="AX947" s="163"/>
      <c r="AY947" s="163"/>
      <c r="AZ947" s="163"/>
      <c r="BA947" s="163"/>
      <c r="BB947" s="160"/>
      <c r="BC947" s="162"/>
    </row>
    <row r="948" spans="1:55" ht="82.5" customHeight="1">
      <c r="A948" s="309"/>
      <c r="B948" s="310"/>
      <c r="C948" s="310"/>
      <c r="D948" s="217" t="s">
        <v>274</v>
      </c>
      <c r="E948" s="163">
        <f t="shared" ref="E948:E953" si="886">H948+K948+N948+Q948+T948+W948+Z948+AE948+AJ948+AO948+AT948+AY948</f>
        <v>0</v>
      </c>
      <c r="F948" s="163">
        <f t="shared" si="872"/>
        <v>0</v>
      </c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  <c r="Z948" s="163"/>
      <c r="AA948" s="163"/>
      <c r="AB948" s="163"/>
      <c r="AC948" s="163"/>
      <c r="AD948" s="163"/>
      <c r="AE948" s="163"/>
      <c r="AF948" s="163"/>
      <c r="AG948" s="163"/>
      <c r="AH948" s="163"/>
      <c r="AI948" s="163"/>
      <c r="AJ948" s="163"/>
      <c r="AK948" s="163"/>
      <c r="AL948" s="163"/>
      <c r="AM948" s="163"/>
      <c r="AN948" s="163"/>
      <c r="AO948" s="163"/>
      <c r="AP948" s="163"/>
      <c r="AQ948" s="163"/>
      <c r="AR948" s="163"/>
      <c r="AS948" s="163"/>
      <c r="AT948" s="163"/>
      <c r="AU948" s="163"/>
      <c r="AV948" s="163"/>
      <c r="AW948" s="163"/>
      <c r="AX948" s="163"/>
      <c r="AY948" s="163"/>
      <c r="AZ948" s="163"/>
      <c r="BA948" s="163"/>
      <c r="BB948" s="160"/>
      <c r="BC948" s="162"/>
    </row>
    <row r="949" spans="1:55" ht="22.5" customHeight="1">
      <c r="A949" s="309"/>
      <c r="B949" s="310"/>
      <c r="C949" s="310"/>
      <c r="D949" s="217" t="s">
        <v>269</v>
      </c>
      <c r="E949" s="163">
        <f t="shared" si="886"/>
        <v>0</v>
      </c>
      <c r="F949" s="163">
        <f t="shared" si="872"/>
        <v>0</v>
      </c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  <c r="Z949" s="163"/>
      <c r="AA949" s="163"/>
      <c r="AB949" s="163"/>
      <c r="AC949" s="163"/>
      <c r="AD949" s="163"/>
      <c r="AE949" s="163"/>
      <c r="AF949" s="163"/>
      <c r="AG949" s="163"/>
      <c r="AH949" s="163"/>
      <c r="AI949" s="163"/>
      <c r="AJ949" s="163"/>
      <c r="AK949" s="163"/>
      <c r="AL949" s="163"/>
      <c r="AM949" s="163"/>
      <c r="AN949" s="163"/>
      <c r="AO949" s="163"/>
      <c r="AP949" s="163"/>
      <c r="AQ949" s="163"/>
      <c r="AR949" s="163"/>
      <c r="AS949" s="163"/>
      <c r="AT949" s="163"/>
      <c r="AU949" s="163"/>
      <c r="AV949" s="163"/>
      <c r="AW949" s="163"/>
      <c r="AX949" s="163"/>
      <c r="AY949" s="163"/>
      <c r="AZ949" s="163"/>
      <c r="BA949" s="163"/>
      <c r="BB949" s="160"/>
      <c r="BC949" s="162"/>
    </row>
    <row r="950" spans="1:55" ht="31.2">
      <c r="A950" s="309"/>
      <c r="B950" s="310"/>
      <c r="C950" s="310"/>
      <c r="D950" s="220" t="s">
        <v>43</v>
      </c>
      <c r="E950" s="163">
        <f t="shared" si="886"/>
        <v>0</v>
      </c>
      <c r="F950" s="163">
        <f t="shared" si="872"/>
        <v>0</v>
      </c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  <c r="Z950" s="163"/>
      <c r="AA950" s="163"/>
      <c r="AB950" s="163"/>
      <c r="AC950" s="163"/>
      <c r="AD950" s="163"/>
      <c r="AE950" s="163"/>
      <c r="AF950" s="163"/>
      <c r="AG950" s="163"/>
      <c r="AH950" s="163"/>
      <c r="AI950" s="163"/>
      <c r="AJ950" s="163"/>
      <c r="AK950" s="163"/>
      <c r="AL950" s="163"/>
      <c r="AM950" s="163"/>
      <c r="AN950" s="163"/>
      <c r="AO950" s="163"/>
      <c r="AP950" s="163"/>
      <c r="AQ950" s="163"/>
      <c r="AR950" s="163"/>
      <c r="AS950" s="163"/>
      <c r="AT950" s="163"/>
      <c r="AU950" s="163"/>
      <c r="AV950" s="163"/>
      <c r="AW950" s="163"/>
      <c r="AX950" s="163"/>
      <c r="AY950" s="163"/>
      <c r="AZ950" s="163"/>
      <c r="BA950" s="163"/>
      <c r="BB950" s="160"/>
      <c r="BC950" s="162"/>
    </row>
    <row r="951" spans="1:55" ht="22.5" hidden="1" customHeight="1">
      <c r="A951" s="309" t="s">
        <v>474</v>
      </c>
      <c r="B951" s="310" t="s">
        <v>475</v>
      </c>
      <c r="C951" s="310" t="s">
        <v>298</v>
      </c>
      <c r="D951" s="150" t="s">
        <v>41</v>
      </c>
      <c r="E951" s="163">
        <f t="shared" si="886"/>
        <v>0</v>
      </c>
      <c r="F951" s="163">
        <f t="shared" ref="F951:F957" si="887">I951+L951+O951+R951+U951+X951+AA951+AF951+AK951+AP951+AU951+AZ951</f>
        <v>0</v>
      </c>
      <c r="G951" s="163"/>
      <c r="H951" s="163">
        <f>H952+H953+H954+H956+H957</f>
        <v>0</v>
      </c>
      <c r="I951" s="163">
        <f t="shared" ref="I951" si="888">I952+I953+I954+I956+I957</f>
        <v>0</v>
      </c>
      <c r="J951" s="163"/>
      <c r="K951" s="163">
        <f t="shared" ref="K951:L951" si="889">K952+K953+K954+K956+K957</f>
        <v>0</v>
      </c>
      <c r="L951" s="163">
        <f t="shared" si="889"/>
        <v>0</v>
      </c>
      <c r="M951" s="163"/>
      <c r="N951" s="163">
        <f t="shared" ref="N951:O951" si="890">N952+N953+N954+N956+N957</f>
        <v>0</v>
      </c>
      <c r="O951" s="163">
        <f t="shared" si="890"/>
        <v>0</v>
      </c>
      <c r="P951" s="163"/>
      <c r="Q951" s="163">
        <f t="shared" ref="Q951:R951" si="891">Q952+Q953+Q954+Q956+Q957</f>
        <v>0</v>
      </c>
      <c r="R951" s="163">
        <f t="shared" si="891"/>
        <v>0</v>
      </c>
      <c r="S951" s="163"/>
      <c r="T951" s="163">
        <f t="shared" ref="T951:U951" si="892">T952+T953+T954+T956+T957</f>
        <v>0</v>
      </c>
      <c r="U951" s="163">
        <f t="shared" si="892"/>
        <v>0</v>
      </c>
      <c r="V951" s="163"/>
      <c r="W951" s="163">
        <f t="shared" ref="W951:X951" si="893">W952+W953+W954+W956+W957</f>
        <v>0</v>
      </c>
      <c r="X951" s="163">
        <f t="shared" si="893"/>
        <v>0</v>
      </c>
      <c r="Y951" s="163"/>
      <c r="Z951" s="163">
        <f t="shared" ref="Z951:AC951" si="894">Z952+Z953+Z954+Z956+Z957</f>
        <v>0</v>
      </c>
      <c r="AA951" s="163">
        <f t="shared" si="894"/>
        <v>0</v>
      </c>
      <c r="AB951" s="163">
        <f t="shared" si="894"/>
        <v>0</v>
      </c>
      <c r="AC951" s="163">
        <f t="shared" si="894"/>
        <v>0</v>
      </c>
      <c r="AD951" s="163"/>
      <c r="AE951" s="163">
        <f t="shared" ref="AE951:AH951" si="895">AE952+AE953+AE954+AE956+AE957</f>
        <v>0</v>
      </c>
      <c r="AF951" s="163">
        <f t="shared" si="895"/>
        <v>0</v>
      </c>
      <c r="AG951" s="163">
        <f t="shared" si="895"/>
        <v>0</v>
      </c>
      <c r="AH951" s="163">
        <f t="shared" si="895"/>
        <v>0</v>
      </c>
      <c r="AI951" s="163"/>
      <c r="AJ951" s="163">
        <f t="shared" ref="AJ951:AM951" si="896">AJ952+AJ953+AJ954+AJ956+AJ957</f>
        <v>0</v>
      </c>
      <c r="AK951" s="163">
        <f t="shared" si="896"/>
        <v>0</v>
      </c>
      <c r="AL951" s="163">
        <f t="shared" si="896"/>
        <v>0</v>
      </c>
      <c r="AM951" s="163">
        <f t="shared" si="896"/>
        <v>0</v>
      </c>
      <c r="AN951" s="163"/>
      <c r="AO951" s="163">
        <f t="shared" ref="AO951:AR951" si="897">AO952+AO953+AO954+AO956+AO957</f>
        <v>0</v>
      </c>
      <c r="AP951" s="163">
        <f t="shared" si="897"/>
        <v>0</v>
      </c>
      <c r="AQ951" s="163">
        <f t="shared" si="897"/>
        <v>0</v>
      </c>
      <c r="AR951" s="163">
        <f t="shared" si="897"/>
        <v>0</v>
      </c>
      <c r="AS951" s="163"/>
      <c r="AT951" s="163">
        <f t="shared" ref="AT951:AW951" si="898">AT952+AT953+AT954+AT956+AT957</f>
        <v>0</v>
      </c>
      <c r="AU951" s="163">
        <f t="shared" si="898"/>
        <v>0</v>
      </c>
      <c r="AV951" s="163">
        <f t="shared" si="898"/>
        <v>0</v>
      </c>
      <c r="AW951" s="163">
        <f t="shared" si="898"/>
        <v>0</v>
      </c>
      <c r="AX951" s="163"/>
      <c r="AY951" s="163">
        <f t="shared" ref="AY951:AZ951" si="899">AY952+AY953+AY954+AY956+AY957</f>
        <v>0</v>
      </c>
      <c r="AZ951" s="163">
        <f t="shared" si="899"/>
        <v>0</v>
      </c>
      <c r="BA951" s="163"/>
      <c r="BB951" s="160"/>
      <c r="BC951" s="162"/>
    </row>
    <row r="952" spans="1:55" ht="32.25" hidden="1" customHeight="1">
      <c r="A952" s="309"/>
      <c r="B952" s="310"/>
      <c r="C952" s="310"/>
      <c r="D952" s="148" t="s">
        <v>37</v>
      </c>
      <c r="E952" s="163">
        <f t="shared" si="886"/>
        <v>0</v>
      </c>
      <c r="F952" s="163">
        <f t="shared" si="887"/>
        <v>0</v>
      </c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  <c r="Z952" s="163"/>
      <c r="AA952" s="163"/>
      <c r="AB952" s="163"/>
      <c r="AC952" s="163"/>
      <c r="AD952" s="163"/>
      <c r="AE952" s="163"/>
      <c r="AF952" s="163"/>
      <c r="AG952" s="163"/>
      <c r="AH952" s="163"/>
      <c r="AI952" s="163"/>
      <c r="AJ952" s="163"/>
      <c r="AK952" s="163"/>
      <c r="AL952" s="163"/>
      <c r="AM952" s="163"/>
      <c r="AN952" s="163"/>
      <c r="AO952" s="163"/>
      <c r="AP952" s="163"/>
      <c r="AQ952" s="163"/>
      <c r="AR952" s="163"/>
      <c r="AS952" s="163"/>
      <c r="AT952" s="163"/>
      <c r="AU952" s="163"/>
      <c r="AV952" s="163"/>
      <c r="AW952" s="163"/>
      <c r="AX952" s="163"/>
      <c r="AY952" s="163"/>
      <c r="AZ952" s="163"/>
      <c r="BA952" s="163"/>
      <c r="BB952" s="160"/>
      <c r="BC952" s="162"/>
    </row>
    <row r="953" spans="1:55" ht="50.25" hidden="1" customHeight="1">
      <c r="A953" s="309"/>
      <c r="B953" s="310"/>
      <c r="C953" s="310"/>
      <c r="D953" s="172" t="s">
        <v>2</v>
      </c>
      <c r="E953" s="163">
        <f t="shared" si="886"/>
        <v>0</v>
      </c>
      <c r="F953" s="163">
        <f t="shared" si="887"/>
        <v>0</v>
      </c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  <c r="Z953" s="163"/>
      <c r="AA953" s="163"/>
      <c r="AB953" s="163"/>
      <c r="AC953" s="163"/>
      <c r="AD953" s="163"/>
      <c r="AE953" s="163"/>
      <c r="AF953" s="163"/>
      <c r="AG953" s="163"/>
      <c r="AH953" s="163"/>
      <c r="AI953" s="163"/>
      <c r="AJ953" s="163"/>
      <c r="AK953" s="163"/>
      <c r="AL953" s="163"/>
      <c r="AM953" s="163"/>
      <c r="AN953" s="163"/>
      <c r="AO953" s="163"/>
      <c r="AP953" s="163"/>
      <c r="AQ953" s="163"/>
      <c r="AR953" s="163"/>
      <c r="AS953" s="163"/>
      <c r="AT953" s="163"/>
      <c r="AU953" s="163"/>
      <c r="AV953" s="163"/>
      <c r="AW953" s="163"/>
      <c r="AX953" s="163"/>
      <c r="AY953" s="163"/>
      <c r="AZ953" s="163"/>
      <c r="BA953" s="163"/>
      <c r="BB953" s="160"/>
      <c r="BC953" s="162"/>
    </row>
    <row r="954" spans="1:55" ht="22.5" hidden="1" customHeight="1">
      <c r="A954" s="309"/>
      <c r="B954" s="310"/>
      <c r="C954" s="310"/>
      <c r="D954" s="217" t="s">
        <v>268</v>
      </c>
      <c r="E954" s="163">
        <f>H954+K954+N954+Q954+T954+W954+Z954+AE954+AJ954+AO954+AT954+AY954</f>
        <v>0</v>
      </c>
      <c r="F954" s="163">
        <f t="shared" si="887"/>
        <v>0</v>
      </c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  <c r="Z954" s="163"/>
      <c r="AA954" s="163"/>
      <c r="AB954" s="163"/>
      <c r="AC954" s="163"/>
      <c r="AD954" s="163"/>
      <c r="AE954" s="163"/>
      <c r="AF954" s="163"/>
      <c r="AG954" s="163"/>
      <c r="AH954" s="163"/>
      <c r="AI954" s="163"/>
      <c r="AJ954" s="163"/>
      <c r="AK954" s="163"/>
      <c r="AL954" s="204"/>
      <c r="AM954" s="163"/>
      <c r="AN954" s="163"/>
      <c r="AO954" s="163"/>
      <c r="AP954" s="163"/>
      <c r="AQ954" s="163"/>
      <c r="AR954" s="163"/>
      <c r="AS954" s="163"/>
      <c r="AT954" s="163"/>
      <c r="AU954" s="163"/>
      <c r="AV954" s="163"/>
      <c r="AW954" s="163"/>
      <c r="AX954" s="163"/>
      <c r="AY954" s="222"/>
      <c r="AZ954" s="163"/>
      <c r="BA954" s="163"/>
      <c r="BB954" s="160"/>
      <c r="BC954" s="162"/>
    </row>
    <row r="955" spans="1:55" ht="82.5" hidden="1" customHeight="1">
      <c r="A955" s="309"/>
      <c r="B955" s="310"/>
      <c r="C955" s="310"/>
      <c r="D955" s="217" t="s">
        <v>274</v>
      </c>
      <c r="E955" s="163">
        <f t="shared" ref="E955:E960" si="900">H955+K955+N955+Q955+T955+W955+Z955+AE955+AJ955+AO955+AT955+AY955</f>
        <v>0</v>
      </c>
      <c r="F955" s="163">
        <f t="shared" si="887"/>
        <v>0</v>
      </c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  <c r="Z955" s="163"/>
      <c r="AA955" s="163"/>
      <c r="AB955" s="163"/>
      <c r="AC955" s="163"/>
      <c r="AD955" s="163"/>
      <c r="AE955" s="163"/>
      <c r="AF955" s="163"/>
      <c r="AG955" s="163"/>
      <c r="AH955" s="163"/>
      <c r="AI955" s="163"/>
      <c r="AJ955" s="163"/>
      <c r="AK955" s="163"/>
      <c r="AL955" s="163"/>
      <c r="AM955" s="163"/>
      <c r="AN955" s="163"/>
      <c r="AO955" s="163"/>
      <c r="AP955" s="163"/>
      <c r="AQ955" s="163"/>
      <c r="AR955" s="163"/>
      <c r="AS955" s="163"/>
      <c r="AT955" s="163"/>
      <c r="AU955" s="163"/>
      <c r="AV955" s="163"/>
      <c r="AW955" s="163"/>
      <c r="AX955" s="163"/>
      <c r="AY955" s="163"/>
      <c r="AZ955" s="163"/>
      <c r="BA955" s="163"/>
      <c r="BB955" s="160"/>
      <c r="BC955" s="162"/>
    </row>
    <row r="956" spans="1:55" ht="22.5" hidden="1" customHeight="1">
      <c r="A956" s="309"/>
      <c r="B956" s="310"/>
      <c r="C956" s="310"/>
      <c r="D956" s="217" t="s">
        <v>269</v>
      </c>
      <c r="E956" s="163">
        <f t="shared" si="900"/>
        <v>0</v>
      </c>
      <c r="F956" s="163">
        <f t="shared" si="887"/>
        <v>0</v>
      </c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  <c r="Z956" s="163"/>
      <c r="AA956" s="163"/>
      <c r="AB956" s="163"/>
      <c r="AC956" s="163"/>
      <c r="AD956" s="163"/>
      <c r="AE956" s="163"/>
      <c r="AF956" s="163"/>
      <c r="AG956" s="163"/>
      <c r="AH956" s="163"/>
      <c r="AI956" s="163"/>
      <c r="AJ956" s="163"/>
      <c r="AK956" s="163"/>
      <c r="AL956" s="163"/>
      <c r="AM956" s="163"/>
      <c r="AN956" s="163"/>
      <c r="AO956" s="163"/>
      <c r="AP956" s="163"/>
      <c r="AQ956" s="163"/>
      <c r="AR956" s="163"/>
      <c r="AS956" s="163"/>
      <c r="AT956" s="163"/>
      <c r="AU956" s="163"/>
      <c r="AV956" s="163"/>
      <c r="AW956" s="163"/>
      <c r="AX956" s="163"/>
      <c r="AY956" s="163"/>
      <c r="AZ956" s="163"/>
      <c r="BA956" s="163"/>
      <c r="BB956" s="160"/>
      <c r="BC956" s="162"/>
    </row>
    <row r="957" spans="1:55" ht="31.2" hidden="1">
      <c r="A957" s="309"/>
      <c r="B957" s="310"/>
      <c r="C957" s="310"/>
      <c r="D957" s="220" t="s">
        <v>43</v>
      </c>
      <c r="E957" s="163">
        <f t="shared" si="900"/>
        <v>0</v>
      </c>
      <c r="F957" s="163">
        <f t="shared" si="887"/>
        <v>0</v>
      </c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  <c r="Z957" s="163"/>
      <c r="AA957" s="163"/>
      <c r="AB957" s="163"/>
      <c r="AC957" s="163"/>
      <c r="AD957" s="163"/>
      <c r="AE957" s="163"/>
      <c r="AF957" s="163"/>
      <c r="AG957" s="163"/>
      <c r="AH957" s="163"/>
      <c r="AI957" s="163"/>
      <c r="AJ957" s="163"/>
      <c r="AK957" s="163"/>
      <c r="AL957" s="163"/>
      <c r="AM957" s="163"/>
      <c r="AN957" s="163"/>
      <c r="AO957" s="163"/>
      <c r="AP957" s="163"/>
      <c r="AQ957" s="163"/>
      <c r="AR957" s="163"/>
      <c r="AS957" s="163"/>
      <c r="AT957" s="163"/>
      <c r="AU957" s="163"/>
      <c r="AV957" s="163"/>
      <c r="AW957" s="163"/>
      <c r="AX957" s="163"/>
      <c r="AY957" s="163"/>
      <c r="AZ957" s="163"/>
      <c r="BA957" s="163"/>
      <c r="BB957" s="160"/>
      <c r="BC957" s="162"/>
    </row>
    <row r="958" spans="1:55" ht="22.5" hidden="1" customHeight="1">
      <c r="A958" s="309" t="s">
        <v>488</v>
      </c>
      <c r="B958" s="310" t="s">
        <v>489</v>
      </c>
      <c r="C958" s="310" t="s">
        <v>298</v>
      </c>
      <c r="D958" s="150" t="s">
        <v>41</v>
      </c>
      <c r="E958" s="163">
        <f t="shared" si="900"/>
        <v>0</v>
      </c>
      <c r="F958" s="163">
        <f t="shared" ref="F958:F964" si="901">I958+L958+O958+R958+U958+X958+AA958+AF958+AK958+AP958+AU958+AZ958</f>
        <v>0</v>
      </c>
      <c r="G958" s="163"/>
      <c r="H958" s="163">
        <f>H959+H960+H961+H963+H964</f>
        <v>0</v>
      </c>
      <c r="I958" s="163">
        <f t="shared" ref="I958" si="902">I959+I960+I961+I963+I964</f>
        <v>0</v>
      </c>
      <c r="J958" s="163"/>
      <c r="K958" s="163">
        <f t="shared" ref="K958:L958" si="903">K959+K960+K961+K963+K964</f>
        <v>0</v>
      </c>
      <c r="L958" s="163">
        <f t="shared" si="903"/>
        <v>0</v>
      </c>
      <c r="M958" s="163"/>
      <c r="N958" s="163">
        <f t="shared" ref="N958:O958" si="904">N959+N960+N961+N963+N964</f>
        <v>0</v>
      </c>
      <c r="O958" s="163">
        <f t="shared" si="904"/>
        <v>0</v>
      </c>
      <c r="P958" s="163"/>
      <c r="Q958" s="163">
        <f t="shared" ref="Q958:R958" si="905">Q959+Q960+Q961+Q963+Q964</f>
        <v>0</v>
      </c>
      <c r="R958" s="163">
        <f t="shared" si="905"/>
        <v>0</v>
      </c>
      <c r="S958" s="163"/>
      <c r="T958" s="163">
        <f t="shared" ref="T958:U958" si="906">T959+T960+T961+T963+T964</f>
        <v>0</v>
      </c>
      <c r="U958" s="163">
        <f t="shared" si="906"/>
        <v>0</v>
      </c>
      <c r="V958" s="163"/>
      <c r="W958" s="163">
        <f t="shared" ref="W958:X958" si="907">W959+W960+W961+W963+W964</f>
        <v>0</v>
      </c>
      <c r="X958" s="163">
        <f t="shared" si="907"/>
        <v>0</v>
      </c>
      <c r="Y958" s="163"/>
      <c r="Z958" s="163">
        <f t="shared" ref="Z958:AC958" si="908">Z959+Z960+Z961+Z963+Z964</f>
        <v>0</v>
      </c>
      <c r="AA958" s="163">
        <f t="shared" si="908"/>
        <v>0</v>
      </c>
      <c r="AB958" s="163">
        <f t="shared" si="908"/>
        <v>0</v>
      </c>
      <c r="AC958" s="163">
        <f t="shared" si="908"/>
        <v>0</v>
      </c>
      <c r="AD958" s="163"/>
      <c r="AE958" s="163">
        <f t="shared" ref="AE958:AH958" si="909">AE959+AE960+AE961+AE963+AE964</f>
        <v>0</v>
      </c>
      <c r="AF958" s="163">
        <f t="shared" si="909"/>
        <v>0</v>
      </c>
      <c r="AG958" s="163">
        <f t="shared" si="909"/>
        <v>0</v>
      </c>
      <c r="AH958" s="163">
        <f t="shared" si="909"/>
        <v>0</v>
      </c>
      <c r="AI958" s="163"/>
      <c r="AJ958" s="163">
        <f t="shared" ref="AJ958:AM958" si="910">AJ959+AJ960+AJ961+AJ963+AJ964</f>
        <v>0</v>
      </c>
      <c r="AK958" s="163">
        <f t="shared" si="910"/>
        <v>0</v>
      </c>
      <c r="AL958" s="163">
        <f t="shared" si="910"/>
        <v>0</v>
      </c>
      <c r="AM958" s="163">
        <f t="shared" si="910"/>
        <v>0</v>
      </c>
      <c r="AN958" s="163"/>
      <c r="AO958" s="163">
        <f t="shared" ref="AO958:AR958" si="911">AO959+AO960+AO961+AO963+AO964</f>
        <v>0</v>
      </c>
      <c r="AP958" s="163">
        <f t="shared" si="911"/>
        <v>0</v>
      </c>
      <c r="AQ958" s="163">
        <f t="shared" si="911"/>
        <v>0</v>
      </c>
      <c r="AR958" s="163">
        <f t="shared" si="911"/>
        <v>0</v>
      </c>
      <c r="AS958" s="163"/>
      <c r="AT958" s="163">
        <f t="shared" ref="AT958:AW958" si="912">AT959+AT960+AT961+AT963+AT964</f>
        <v>0</v>
      </c>
      <c r="AU958" s="163">
        <f t="shared" si="912"/>
        <v>0</v>
      </c>
      <c r="AV958" s="163">
        <f t="shared" si="912"/>
        <v>0</v>
      </c>
      <c r="AW958" s="163">
        <f t="shared" si="912"/>
        <v>0</v>
      </c>
      <c r="AX958" s="163"/>
      <c r="AY958" s="163">
        <f t="shared" ref="AY958:AZ958" si="913">AY959+AY960+AY961+AY963+AY964</f>
        <v>0</v>
      </c>
      <c r="AZ958" s="163">
        <f t="shared" si="913"/>
        <v>0</v>
      </c>
      <c r="BA958" s="163"/>
      <c r="BB958" s="160"/>
      <c r="BC958" s="162"/>
    </row>
    <row r="959" spans="1:55" ht="32.25" hidden="1" customHeight="1">
      <c r="A959" s="309"/>
      <c r="B959" s="310"/>
      <c r="C959" s="310"/>
      <c r="D959" s="148" t="s">
        <v>37</v>
      </c>
      <c r="E959" s="163">
        <f t="shared" si="900"/>
        <v>0</v>
      </c>
      <c r="F959" s="163">
        <f t="shared" si="901"/>
        <v>0</v>
      </c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  <c r="Z959" s="163"/>
      <c r="AA959" s="163"/>
      <c r="AB959" s="163"/>
      <c r="AC959" s="163"/>
      <c r="AD959" s="163"/>
      <c r="AE959" s="163"/>
      <c r="AF959" s="163"/>
      <c r="AG959" s="163"/>
      <c r="AH959" s="163"/>
      <c r="AI959" s="163"/>
      <c r="AJ959" s="163"/>
      <c r="AK959" s="163"/>
      <c r="AL959" s="163"/>
      <c r="AM959" s="163"/>
      <c r="AN959" s="163"/>
      <c r="AO959" s="163"/>
      <c r="AP959" s="163"/>
      <c r="AQ959" s="163"/>
      <c r="AR959" s="163"/>
      <c r="AS959" s="163"/>
      <c r="AT959" s="163"/>
      <c r="AU959" s="163"/>
      <c r="AV959" s="163"/>
      <c r="AW959" s="163"/>
      <c r="AX959" s="163"/>
      <c r="AY959" s="163"/>
      <c r="AZ959" s="163"/>
      <c r="BA959" s="163"/>
      <c r="BB959" s="160"/>
      <c r="BC959" s="162"/>
    </row>
    <row r="960" spans="1:55" ht="50.25" hidden="1" customHeight="1">
      <c r="A960" s="309"/>
      <c r="B960" s="310"/>
      <c r="C960" s="310"/>
      <c r="D960" s="172" t="s">
        <v>2</v>
      </c>
      <c r="E960" s="163">
        <f t="shared" si="900"/>
        <v>0</v>
      </c>
      <c r="F960" s="163">
        <f t="shared" si="901"/>
        <v>0</v>
      </c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  <c r="Z960" s="163"/>
      <c r="AA960" s="163"/>
      <c r="AB960" s="163"/>
      <c r="AC960" s="163"/>
      <c r="AD960" s="163"/>
      <c r="AE960" s="163"/>
      <c r="AF960" s="163"/>
      <c r="AG960" s="163"/>
      <c r="AH960" s="163"/>
      <c r="AI960" s="163"/>
      <c r="AJ960" s="163"/>
      <c r="AK960" s="163"/>
      <c r="AL960" s="163"/>
      <c r="AM960" s="163"/>
      <c r="AN960" s="163"/>
      <c r="AO960" s="163"/>
      <c r="AP960" s="163"/>
      <c r="AQ960" s="163"/>
      <c r="AR960" s="163"/>
      <c r="AS960" s="163"/>
      <c r="AT960" s="163"/>
      <c r="AU960" s="163"/>
      <c r="AV960" s="163"/>
      <c r="AW960" s="163"/>
      <c r="AX960" s="163"/>
      <c r="AY960" s="163"/>
      <c r="AZ960" s="163"/>
      <c r="BA960" s="163"/>
      <c r="BB960" s="160"/>
      <c r="BC960" s="162"/>
    </row>
    <row r="961" spans="1:55" ht="22.5" hidden="1" customHeight="1">
      <c r="A961" s="309"/>
      <c r="B961" s="310"/>
      <c r="C961" s="310"/>
      <c r="D961" s="225" t="s">
        <v>268</v>
      </c>
      <c r="E961" s="163">
        <f>H961+K961+N961+Q961+T961+W961+Z961+AE961+AJ961+AO961+AT961+AY961</f>
        <v>0</v>
      </c>
      <c r="F961" s="163">
        <f t="shared" si="901"/>
        <v>0</v>
      </c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  <c r="Z961" s="163"/>
      <c r="AA961" s="163"/>
      <c r="AB961" s="163"/>
      <c r="AC961" s="163"/>
      <c r="AD961" s="163"/>
      <c r="AE961" s="163"/>
      <c r="AF961" s="163"/>
      <c r="AG961" s="163"/>
      <c r="AH961" s="163"/>
      <c r="AI961" s="163"/>
      <c r="AJ961" s="163"/>
      <c r="AK961" s="163"/>
      <c r="AL961" s="204"/>
      <c r="AM961" s="163"/>
      <c r="AN961" s="163"/>
      <c r="AO961" s="163"/>
      <c r="AP961" s="163"/>
      <c r="AQ961" s="163"/>
      <c r="AR961" s="163"/>
      <c r="AS961" s="163"/>
      <c r="AT961" s="163"/>
      <c r="AU961" s="163"/>
      <c r="AV961" s="163"/>
      <c r="AW961" s="163"/>
      <c r="AX961" s="163"/>
      <c r="AY961" s="163"/>
      <c r="AZ961" s="163"/>
      <c r="BA961" s="163"/>
      <c r="BB961" s="160"/>
      <c r="BC961" s="162"/>
    </row>
    <row r="962" spans="1:55" ht="82.5" hidden="1" customHeight="1">
      <c r="A962" s="309"/>
      <c r="B962" s="310"/>
      <c r="C962" s="310"/>
      <c r="D962" s="225" t="s">
        <v>274</v>
      </c>
      <c r="E962" s="163">
        <f t="shared" ref="E962:E967" si="914">H962+K962+N962+Q962+T962+W962+Z962+AE962+AJ962+AO962+AT962+AY962</f>
        <v>0</v>
      </c>
      <c r="F962" s="163">
        <f t="shared" si="901"/>
        <v>0</v>
      </c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  <c r="Z962" s="163"/>
      <c r="AA962" s="163"/>
      <c r="AB962" s="163"/>
      <c r="AC962" s="163"/>
      <c r="AD962" s="163"/>
      <c r="AE962" s="163"/>
      <c r="AF962" s="163"/>
      <c r="AG962" s="163"/>
      <c r="AH962" s="163"/>
      <c r="AI962" s="163"/>
      <c r="AJ962" s="163"/>
      <c r="AK962" s="163"/>
      <c r="AL962" s="163"/>
      <c r="AM962" s="163"/>
      <c r="AN962" s="163"/>
      <c r="AO962" s="163"/>
      <c r="AP962" s="163"/>
      <c r="AQ962" s="163"/>
      <c r="AR962" s="163"/>
      <c r="AS962" s="163"/>
      <c r="AT962" s="163"/>
      <c r="AU962" s="163"/>
      <c r="AV962" s="163"/>
      <c r="AW962" s="163"/>
      <c r="AX962" s="163"/>
      <c r="AY962" s="163"/>
      <c r="AZ962" s="163"/>
      <c r="BA962" s="163"/>
      <c r="BB962" s="160"/>
      <c r="BC962" s="162"/>
    </row>
    <row r="963" spans="1:55" ht="22.5" hidden="1" customHeight="1">
      <c r="A963" s="309"/>
      <c r="B963" s="310"/>
      <c r="C963" s="310"/>
      <c r="D963" s="225" t="s">
        <v>269</v>
      </c>
      <c r="E963" s="163">
        <f t="shared" si="914"/>
        <v>0</v>
      </c>
      <c r="F963" s="163">
        <f t="shared" si="901"/>
        <v>0</v>
      </c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  <c r="Z963" s="163"/>
      <c r="AA963" s="163"/>
      <c r="AB963" s="163"/>
      <c r="AC963" s="163"/>
      <c r="AD963" s="163"/>
      <c r="AE963" s="163"/>
      <c r="AF963" s="163"/>
      <c r="AG963" s="163"/>
      <c r="AH963" s="163"/>
      <c r="AI963" s="163"/>
      <c r="AJ963" s="163"/>
      <c r="AK963" s="163"/>
      <c r="AL963" s="163"/>
      <c r="AM963" s="163"/>
      <c r="AN963" s="163"/>
      <c r="AO963" s="163"/>
      <c r="AP963" s="163"/>
      <c r="AQ963" s="163"/>
      <c r="AR963" s="163"/>
      <c r="AS963" s="163"/>
      <c r="AT963" s="163"/>
      <c r="AU963" s="163"/>
      <c r="AV963" s="163"/>
      <c r="AW963" s="163"/>
      <c r="AX963" s="163"/>
      <c r="AY963" s="163"/>
      <c r="AZ963" s="163"/>
      <c r="BA963" s="163"/>
      <c r="BB963" s="160"/>
      <c r="BC963" s="162"/>
    </row>
    <row r="964" spans="1:55" ht="31.2" hidden="1">
      <c r="A964" s="309"/>
      <c r="B964" s="310"/>
      <c r="C964" s="310"/>
      <c r="D964" s="226" t="s">
        <v>43</v>
      </c>
      <c r="E964" s="163">
        <f t="shared" si="914"/>
        <v>0</v>
      </c>
      <c r="F964" s="163">
        <f t="shared" si="901"/>
        <v>0</v>
      </c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  <c r="Z964" s="163"/>
      <c r="AA964" s="163"/>
      <c r="AB964" s="163"/>
      <c r="AC964" s="163"/>
      <c r="AD964" s="163"/>
      <c r="AE964" s="163"/>
      <c r="AF964" s="163"/>
      <c r="AG964" s="163"/>
      <c r="AH964" s="163"/>
      <c r="AI964" s="163"/>
      <c r="AJ964" s="163"/>
      <c r="AK964" s="163"/>
      <c r="AL964" s="163"/>
      <c r="AM964" s="163"/>
      <c r="AN964" s="163"/>
      <c r="AO964" s="163"/>
      <c r="AP964" s="163"/>
      <c r="AQ964" s="163"/>
      <c r="AR964" s="163"/>
      <c r="AS964" s="163"/>
      <c r="AT964" s="163"/>
      <c r="AU964" s="163"/>
      <c r="AV964" s="163"/>
      <c r="AW964" s="163"/>
      <c r="AX964" s="163"/>
      <c r="AY964" s="163"/>
      <c r="AZ964" s="163"/>
      <c r="BA964" s="163"/>
      <c r="BB964" s="160"/>
      <c r="BC964" s="162"/>
    </row>
    <row r="965" spans="1:55" ht="22.5" hidden="1" customHeight="1">
      <c r="A965" s="309" t="s">
        <v>492</v>
      </c>
      <c r="B965" s="310" t="s">
        <v>493</v>
      </c>
      <c r="C965" s="310" t="s">
        <v>298</v>
      </c>
      <c r="D965" s="150" t="s">
        <v>41</v>
      </c>
      <c r="E965" s="163">
        <f t="shared" si="914"/>
        <v>0</v>
      </c>
      <c r="F965" s="163">
        <f t="shared" ref="F965:F985" si="915">I965+L965+O965+R965+U965+X965+AA965+AF965+AK965+AP965+AU965+AZ965</f>
        <v>0</v>
      </c>
      <c r="G965" s="163"/>
      <c r="H965" s="163">
        <f>H966+H967+H968+H970+H971</f>
        <v>0</v>
      </c>
      <c r="I965" s="163">
        <f t="shared" ref="I965" si="916">I966+I967+I968+I970+I971</f>
        <v>0</v>
      </c>
      <c r="J965" s="163"/>
      <c r="K965" s="163">
        <f t="shared" ref="K965:L965" si="917">K966+K967+K968+K970+K971</f>
        <v>0</v>
      </c>
      <c r="L965" s="163">
        <f t="shared" si="917"/>
        <v>0</v>
      </c>
      <c r="M965" s="163"/>
      <c r="N965" s="163">
        <f t="shared" ref="N965:O965" si="918">N966+N967+N968+N970+N971</f>
        <v>0</v>
      </c>
      <c r="O965" s="163">
        <f t="shared" si="918"/>
        <v>0</v>
      </c>
      <c r="P965" s="163"/>
      <c r="Q965" s="163">
        <f t="shared" ref="Q965:R965" si="919">Q966+Q967+Q968+Q970+Q971</f>
        <v>0</v>
      </c>
      <c r="R965" s="163">
        <f t="shared" si="919"/>
        <v>0</v>
      </c>
      <c r="S965" s="163"/>
      <c r="T965" s="163">
        <f t="shared" ref="T965:U965" si="920">T966+T967+T968+T970+T971</f>
        <v>0</v>
      </c>
      <c r="U965" s="163">
        <f t="shared" si="920"/>
        <v>0</v>
      </c>
      <c r="V965" s="163"/>
      <c r="W965" s="163">
        <f t="shared" ref="W965:X965" si="921">W966+W967+W968+W970+W971</f>
        <v>0</v>
      </c>
      <c r="X965" s="163">
        <f t="shared" si="921"/>
        <v>0</v>
      </c>
      <c r="Y965" s="163"/>
      <c r="Z965" s="163">
        <f t="shared" ref="Z965:AC965" si="922">Z966+Z967+Z968+Z970+Z971</f>
        <v>0</v>
      </c>
      <c r="AA965" s="163">
        <f t="shared" si="922"/>
        <v>0</v>
      </c>
      <c r="AB965" s="163">
        <f t="shared" si="922"/>
        <v>0</v>
      </c>
      <c r="AC965" s="163">
        <f t="shared" si="922"/>
        <v>0</v>
      </c>
      <c r="AD965" s="163"/>
      <c r="AE965" s="163">
        <f t="shared" ref="AE965:AH965" si="923">AE966+AE967+AE968+AE970+AE971</f>
        <v>0</v>
      </c>
      <c r="AF965" s="163">
        <f t="shared" si="923"/>
        <v>0</v>
      </c>
      <c r="AG965" s="163">
        <f t="shared" si="923"/>
        <v>0</v>
      </c>
      <c r="AH965" s="163">
        <f t="shared" si="923"/>
        <v>0</v>
      </c>
      <c r="AI965" s="163"/>
      <c r="AJ965" s="163">
        <f t="shared" ref="AJ965:AM965" si="924">AJ966+AJ967+AJ968+AJ970+AJ971</f>
        <v>0</v>
      </c>
      <c r="AK965" s="163">
        <f t="shared" si="924"/>
        <v>0</v>
      </c>
      <c r="AL965" s="163">
        <f t="shared" si="924"/>
        <v>0</v>
      </c>
      <c r="AM965" s="163">
        <f t="shared" si="924"/>
        <v>0</v>
      </c>
      <c r="AN965" s="163"/>
      <c r="AO965" s="163">
        <f t="shared" ref="AO965:AR965" si="925">AO966+AO967+AO968+AO970+AO971</f>
        <v>0</v>
      </c>
      <c r="AP965" s="163">
        <f t="shared" si="925"/>
        <v>0</v>
      </c>
      <c r="AQ965" s="163">
        <f t="shared" si="925"/>
        <v>0</v>
      </c>
      <c r="AR965" s="163">
        <f t="shared" si="925"/>
        <v>0</v>
      </c>
      <c r="AS965" s="163"/>
      <c r="AT965" s="163">
        <f t="shared" ref="AT965:AW965" si="926">AT966+AT967+AT968+AT970+AT971</f>
        <v>0</v>
      </c>
      <c r="AU965" s="163">
        <f t="shared" si="926"/>
        <v>0</v>
      </c>
      <c r="AV965" s="163">
        <f t="shared" si="926"/>
        <v>0</v>
      </c>
      <c r="AW965" s="163">
        <f t="shared" si="926"/>
        <v>0</v>
      </c>
      <c r="AX965" s="163"/>
      <c r="AY965" s="163">
        <f t="shared" ref="AY965:AZ965" si="927">AY966+AY967+AY968+AY970+AY971</f>
        <v>0</v>
      </c>
      <c r="AZ965" s="163">
        <f t="shared" si="927"/>
        <v>0</v>
      </c>
      <c r="BA965" s="163"/>
      <c r="BB965" s="160"/>
      <c r="BC965" s="162"/>
    </row>
    <row r="966" spans="1:55" ht="32.25" hidden="1" customHeight="1">
      <c r="A966" s="309"/>
      <c r="B966" s="310"/>
      <c r="C966" s="310"/>
      <c r="D966" s="148" t="s">
        <v>37</v>
      </c>
      <c r="E966" s="163">
        <f t="shared" si="914"/>
        <v>0</v>
      </c>
      <c r="F966" s="163">
        <f t="shared" si="915"/>
        <v>0</v>
      </c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  <c r="Z966" s="163"/>
      <c r="AA966" s="163"/>
      <c r="AB966" s="163"/>
      <c r="AC966" s="163"/>
      <c r="AD966" s="163"/>
      <c r="AE966" s="163"/>
      <c r="AF966" s="163"/>
      <c r="AG966" s="163"/>
      <c r="AH966" s="163"/>
      <c r="AI966" s="163"/>
      <c r="AJ966" s="163"/>
      <c r="AK966" s="163"/>
      <c r="AL966" s="163"/>
      <c r="AM966" s="163"/>
      <c r="AN966" s="163"/>
      <c r="AO966" s="163"/>
      <c r="AP966" s="163"/>
      <c r="AQ966" s="163"/>
      <c r="AR966" s="163"/>
      <c r="AS966" s="163"/>
      <c r="AT966" s="163"/>
      <c r="AU966" s="163"/>
      <c r="AV966" s="163"/>
      <c r="AW966" s="163"/>
      <c r="AX966" s="163"/>
      <c r="AY966" s="163"/>
      <c r="AZ966" s="163"/>
      <c r="BA966" s="163"/>
      <c r="BB966" s="160"/>
      <c r="BC966" s="162"/>
    </row>
    <row r="967" spans="1:55" ht="50.25" hidden="1" customHeight="1">
      <c r="A967" s="309"/>
      <c r="B967" s="310"/>
      <c r="C967" s="310"/>
      <c r="D967" s="172" t="s">
        <v>2</v>
      </c>
      <c r="E967" s="163">
        <f t="shared" si="914"/>
        <v>0</v>
      </c>
      <c r="F967" s="163">
        <f t="shared" si="915"/>
        <v>0</v>
      </c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  <c r="Z967" s="163"/>
      <c r="AA967" s="163"/>
      <c r="AB967" s="163"/>
      <c r="AC967" s="163"/>
      <c r="AD967" s="163"/>
      <c r="AE967" s="163"/>
      <c r="AF967" s="163"/>
      <c r="AG967" s="163"/>
      <c r="AH967" s="163"/>
      <c r="AI967" s="163"/>
      <c r="AJ967" s="163"/>
      <c r="AK967" s="163"/>
      <c r="AL967" s="163"/>
      <c r="AM967" s="163"/>
      <c r="AN967" s="163"/>
      <c r="AO967" s="163"/>
      <c r="AP967" s="163"/>
      <c r="AQ967" s="163"/>
      <c r="AR967" s="163"/>
      <c r="AS967" s="163"/>
      <c r="AT967" s="163"/>
      <c r="AU967" s="163"/>
      <c r="AV967" s="163"/>
      <c r="AW967" s="163"/>
      <c r="AX967" s="163"/>
      <c r="AY967" s="163">
        <f>AY974+AY981</f>
        <v>0</v>
      </c>
      <c r="AZ967" s="163">
        <f>AZ974+AZ981</f>
        <v>0</v>
      </c>
      <c r="BA967" s="163"/>
      <c r="BB967" s="160"/>
      <c r="BC967" s="162"/>
    </row>
    <row r="968" spans="1:55" ht="22.5" hidden="1" customHeight="1">
      <c r="A968" s="309"/>
      <c r="B968" s="310"/>
      <c r="C968" s="310"/>
      <c r="D968" s="232" t="s">
        <v>268</v>
      </c>
      <c r="E968" s="163">
        <f>H968+K968+N968+Q968+T968+W968+Z968+AE968+AJ968+AO968+AT968+AY968</f>
        <v>0</v>
      </c>
      <c r="F968" s="163">
        <f t="shared" si="915"/>
        <v>0</v>
      </c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  <c r="Z968" s="163"/>
      <c r="AA968" s="163"/>
      <c r="AB968" s="163"/>
      <c r="AC968" s="163"/>
      <c r="AD968" s="163"/>
      <c r="AE968" s="163"/>
      <c r="AF968" s="163"/>
      <c r="AG968" s="163"/>
      <c r="AH968" s="163"/>
      <c r="AI968" s="163"/>
      <c r="AJ968" s="163"/>
      <c r="AK968" s="163"/>
      <c r="AL968" s="204"/>
      <c r="AM968" s="163"/>
      <c r="AN968" s="163"/>
      <c r="AO968" s="163"/>
      <c r="AP968" s="163"/>
      <c r="AQ968" s="163"/>
      <c r="AR968" s="163"/>
      <c r="AS968" s="163"/>
      <c r="AT968" s="163"/>
      <c r="AU968" s="163"/>
      <c r="AV968" s="163"/>
      <c r="AW968" s="163"/>
      <c r="AX968" s="163"/>
      <c r="AY968" s="163"/>
      <c r="AZ968" s="163"/>
      <c r="BA968" s="163"/>
      <c r="BB968" s="160"/>
      <c r="BC968" s="162"/>
    </row>
    <row r="969" spans="1:55" ht="82.5" hidden="1" customHeight="1">
      <c r="A969" s="309"/>
      <c r="B969" s="310"/>
      <c r="C969" s="310"/>
      <c r="D969" s="232" t="s">
        <v>274</v>
      </c>
      <c r="E969" s="163">
        <f t="shared" ref="E969:E974" si="928">H969+K969+N969+Q969+T969+W969+Z969+AE969+AJ969+AO969+AT969+AY969</f>
        <v>0</v>
      </c>
      <c r="F969" s="163">
        <f t="shared" si="915"/>
        <v>0</v>
      </c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  <c r="Z969" s="163"/>
      <c r="AA969" s="163"/>
      <c r="AB969" s="163"/>
      <c r="AC969" s="163"/>
      <c r="AD969" s="163"/>
      <c r="AE969" s="163"/>
      <c r="AF969" s="163"/>
      <c r="AG969" s="163"/>
      <c r="AH969" s="163"/>
      <c r="AI969" s="163"/>
      <c r="AJ969" s="163"/>
      <c r="AK969" s="163"/>
      <c r="AL969" s="163"/>
      <c r="AM969" s="163"/>
      <c r="AN969" s="163"/>
      <c r="AO969" s="163"/>
      <c r="AP969" s="163"/>
      <c r="AQ969" s="163"/>
      <c r="AR969" s="163"/>
      <c r="AS969" s="163"/>
      <c r="AT969" s="163"/>
      <c r="AU969" s="163"/>
      <c r="AV969" s="163"/>
      <c r="AW969" s="163"/>
      <c r="AX969" s="163"/>
      <c r="AY969" s="163"/>
      <c r="AZ969" s="163"/>
      <c r="BA969" s="163"/>
      <c r="BB969" s="160"/>
      <c r="BC969" s="162"/>
    </row>
    <row r="970" spans="1:55" ht="22.5" hidden="1" customHeight="1">
      <c r="A970" s="309"/>
      <c r="B970" s="310"/>
      <c r="C970" s="310"/>
      <c r="D970" s="232" t="s">
        <v>269</v>
      </c>
      <c r="E970" s="163">
        <f t="shared" si="928"/>
        <v>0</v>
      </c>
      <c r="F970" s="163">
        <f t="shared" si="915"/>
        <v>0</v>
      </c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  <c r="Z970" s="163"/>
      <c r="AA970" s="163"/>
      <c r="AB970" s="163"/>
      <c r="AC970" s="163"/>
      <c r="AD970" s="163"/>
      <c r="AE970" s="163"/>
      <c r="AF970" s="163"/>
      <c r="AG970" s="163"/>
      <c r="AH970" s="163"/>
      <c r="AI970" s="163"/>
      <c r="AJ970" s="163"/>
      <c r="AK970" s="163"/>
      <c r="AL970" s="163"/>
      <c r="AM970" s="163"/>
      <c r="AN970" s="163"/>
      <c r="AO970" s="163"/>
      <c r="AP970" s="163"/>
      <c r="AQ970" s="163"/>
      <c r="AR970" s="163"/>
      <c r="AS970" s="163"/>
      <c r="AT970" s="163"/>
      <c r="AU970" s="163"/>
      <c r="AV970" s="163"/>
      <c r="AW970" s="163"/>
      <c r="AX970" s="163"/>
      <c r="AY970" s="163"/>
      <c r="AZ970" s="163"/>
      <c r="BA970" s="163"/>
      <c r="BB970" s="160"/>
      <c r="BC970" s="162"/>
    </row>
    <row r="971" spans="1:55" ht="31.2" hidden="1">
      <c r="A971" s="309"/>
      <c r="B971" s="310"/>
      <c r="C971" s="310"/>
      <c r="D971" s="233" t="s">
        <v>43</v>
      </c>
      <c r="E971" s="163">
        <f t="shared" si="928"/>
        <v>0</v>
      </c>
      <c r="F971" s="163">
        <f t="shared" si="915"/>
        <v>0</v>
      </c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  <c r="Z971" s="163"/>
      <c r="AA971" s="163"/>
      <c r="AB971" s="163"/>
      <c r="AC971" s="163"/>
      <c r="AD971" s="163"/>
      <c r="AE971" s="163"/>
      <c r="AF971" s="163"/>
      <c r="AG971" s="163"/>
      <c r="AH971" s="163"/>
      <c r="AI971" s="163"/>
      <c r="AJ971" s="163"/>
      <c r="AK971" s="163"/>
      <c r="AL971" s="163"/>
      <c r="AM971" s="163"/>
      <c r="AN971" s="163"/>
      <c r="AO971" s="163"/>
      <c r="AP971" s="163"/>
      <c r="AQ971" s="163"/>
      <c r="AR971" s="163"/>
      <c r="AS971" s="163"/>
      <c r="AT971" s="163"/>
      <c r="AU971" s="163"/>
      <c r="AV971" s="163"/>
      <c r="AW971" s="163"/>
      <c r="AX971" s="163"/>
      <c r="AY971" s="163"/>
      <c r="AZ971" s="163"/>
      <c r="BA971" s="163"/>
      <c r="BB971" s="160"/>
      <c r="BC971" s="162"/>
    </row>
    <row r="972" spans="1:55" ht="22.5" hidden="1" customHeight="1">
      <c r="A972" s="309"/>
      <c r="B972" s="310" t="s">
        <v>303</v>
      </c>
      <c r="C972" s="310"/>
      <c r="D972" s="150" t="s">
        <v>41</v>
      </c>
      <c r="E972" s="163">
        <f t="shared" si="928"/>
        <v>0</v>
      </c>
      <c r="F972" s="163">
        <f t="shared" si="915"/>
        <v>0</v>
      </c>
      <c r="G972" s="163" t="e">
        <f t="shared" ref="G972" si="929">F972*100/E972</f>
        <v>#DIV/0!</v>
      </c>
      <c r="H972" s="163">
        <f>H973+H974+H975+H977+H978</f>
        <v>0</v>
      </c>
      <c r="I972" s="163">
        <f t="shared" ref="I972" si="930">I973+I974+I975+I977+I978</f>
        <v>0</v>
      </c>
      <c r="J972" s="163"/>
      <c r="K972" s="163">
        <f t="shared" ref="K972:L972" si="931">K973+K974+K975+K977+K978</f>
        <v>0</v>
      </c>
      <c r="L972" s="163">
        <f t="shared" si="931"/>
        <v>0</v>
      </c>
      <c r="M972" s="163"/>
      <c r="N972" s="163">
        <f t="shared" ref="N972:O972" si="932">N973+N974+N975+N977+N978</f>
        <v>0</v>
      </c>
      <c r="O972" s="163">
        <f t="shared" si="932"/>
        <v>0</v>
      </c>
      <c r="P972" s="163"/>
      <c r="Q972" s="163">
        <f t="shared" ref="Q972:R972" si="933">Q973+Q974+Q975+Q977+Q978</f>
        <v>0</v>
      </c>
      <c r="R972" s="163">
        <f t="shared" si="933"/>
        <v>0</v>
      </c>
      <c r="S972" s="163"/>
      <c r="T972" s="163">
        <f t="shared" ref="T972:U972" si="934">T973+T974+T975+T977+T978</f>
        <v>0</v>
      </c>
      <c r="U972" s="163">
        <f t="shared" si="934"/>
        <v>0</v>
      </c>
      <c r="V972" s="163"/>
      <c r="W972" s="163">
        <f t="shared" ref="W972:X972" si="935">W973+W974+W975+W977+W978</f>
        <v>0</v>
      </c>
      <c r="X972" s="163">
        <f t="shared" si="935"/>
        <v>0</v>
      </c>
      <c r="Y972" s="163"/>
      <c r="Z972" s="163">
        <f t="shared" ref="Z972:AC972" si="936">Z973+Z974+Z975+Z977+Z978</f>
        <v>0</v>
      </c>
      <c r="AA972" s="163">
        <f t="shared" si="936"/>
        <v>0</v>
      </c>
      <c r="AB972" s="163">
        <f t="shared" si="936"/>
        <v>0</v>
      </c>
      <c r="AC972" s="163">
        <f t="shared" si="936"/>
        <v>0</v>
      </c>
      <c r="AD972" s="163"/>
      <c r="AE972" s="163">
        <f t="shared" ref="AE972:AH972" si="937">AE973+AE974+AE975+AE977+AE978</f>
        <v>0</v>
      </c>
      <c r="AF972" s="163">
        <f t="shared" si="937"/>
        <v>0</v>
      </c>
      <c r="AG972" s="163">
        <f t="shared" si="937"/>
        <v>0</v>
      </c>
      <c r="AH972" s="163">
        <f t="shared" si="937"/>
        <v>0</v>
      </c>
      <c r="AI972" s="163"/>
      <c r="AJ972" s="163">
        <f t="shared" ref="AJ972:AM972" si="938">AJ973+AJ974+AJ975+AJ977+AJ978</f>
        <v>0</v>
      </c>
      <c r="AK972" s="163">
        <f t="shared" si="938"/>
        <v>0</v>
      </c>
      <c r="AL972" s="163">
        <f t="shared" si="938"/>
        <v>0</v>
      </c>
      <c r="AM972" s="163">
        <f t="shared" si="938"/>
        <v>0</v>
      </c>
      <c r="AN972" s="163"/>
      <c r="AO972" s="163">
        <f t="shared" ref="AO972:AR972" si="939">AO973+AO974+AO975+AO977+AO978</f>
        <v>0</v>
      </c>
      <c r="AP972" s="163">
        <f t="shared" si="939"/>
        <v>0</v>
      </c>
      <c r="AQ972" s="163">
        <f t="shared" si="939"/>
        <v>0</v>
      </c>
      <c r="AR972" s="163">
        <f t="shared" si="939"/>
        <v>0</v>
      </c>
      <c r="AS972" s="163"/>
      <c r="AT972" s="163">
        <f t="shared" ref="AT972:AW972" si="940">AT973+AT974+AT975+AT977+AT978</f>
        <v>0</v>
      </c>
      <c r="AU972" s="163">
        <f t="shared" si="940"/>
        <v>0</v>
      </c>
      <c r="AV972" s="163">
        <f t="shared" si="940"/>
        <v>0</v>
      </c>
      <c r="AW972" s="163">
        <f t="shared" si="940"/>
        <v>0</v>
      </c>
      <c r="AX972" s="163"/>
      <c r="AY972" s="163">
        <f t="shared" ref="AY972:AZ972" si="941">AY973+AY974+AY975+AY977+AY978</f>
        <v>0</v>
      </c>
      <c r="AZ972" s="163">
        <f t="shared" si="941"/>
        <v>0</v>
      </c>
      <c r="BA972" s="163"/>
      <c r="BB972" s="160"/>
      <c r="BC972" s="162"/>
    </row>
    <row r="973" spans="1:55" ht="32.25" hidden="1" customHeight="1">
      <c r="A973" s="309"/>
      <c r="B973" s="310"/>
      <c r="C973" s="310"/>
      <c r="D973" s="148" t="s">
        <v>37</v>
      </c>
      <c r="E973" s="163">
        <f t="shared" si="928"/>
        <v>0</v>
      </c>
      <c r="F973" s="163">
        <f t="shared" si="915"/>
        <v>0</v>
      </c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  <c r="Z973" s="163"/>
      <c r="AA973" s="163"/>
      <c r="AB973" s="163"/>
      <c r="AC973" s="163"/>
      <c r="AD973" s="163"/>
      <c r="AE973" s="163"/>
      <c r="AF973" s="163"/>
      <c r="AG973" s="163"/>
      <c r="AH973" s="163"/>
      <c r="AI973" s="163"/>
      <c r="AJ973" s="163"/>
      <c r="AK973" s="163"/>
      <c r="AL973" s="163"/>
      <c r="AM973" s="163"/>
      <c r="AN973" s="163"/>
      <c r="AO973" s="163"/>
      <c r="AP973" s="163"/>
      <c r="AQ973" s="163"/>
      <c r="AR973" s="163"/>
      <c r="AS973" s="163"/>
      <c r="AT973" s="163"/>
      <c r="AU973" s="163"/>
      <c r="AV973" s="163"/>
      <c r="AW973" s="163"/>
      <c r="AX973" s="163"/>
      <c r="AY973" s="163"/>
      <c r="AZ973" s="163"/>
      <c r="BA973" s="163"/>
      <c r="BB973" s="160"/>
      <c r="BC973" s="162"/>
    </row>
    <row r="974" spans="1:55" ht="50.25" hidden="1" customHeight="1">
      <c r="A974" s="309"/>
      <c r="B974" s="310"/>
      <c r="C974" s="310"/>
      <c r="D974" s="172" t="s">
        <v>2</v>
      </c>
      <c r="E974" s="163">
        <f t="shared" si="928"/>
        <v>0</v>
      </c>
      <c r="F974" s="163">
        <f t="shared" si="915"/>
        <v>0</v>
      </c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  <c r="Z974" s="163"/>
      <c r="AA974" s="163"/>
      <c r="AB974" s="163"/>
      <c r="AC974" s="163"/>
      <c r="AD974" s="163"/>
      <c r="AE974" s="163"/>
      <c r="AF974" s="163"/>
      <c r="AG974" s="163"/>
      <c r="AH974" s="163"/>
      <c r="AI974" s="163"/>
      <c r="AJ974" s="163"/>
      <c r="AK974" s="163"/>
      <c r="AL974" s="163"/>
      <c r="AM974" s="163"/>
      <c r="AN974" s="163"/>
      <c r="AO974" s="163"/>
      <c r="AP974" s="163"/>
      <c r="AQ974" s="163"/>
      <c r="AR974" s="163"/>
      <c r="AS974" s="163"/>
      <c r="AT974" s="163"/>
      <c r="AU974" s="163"/>
      <c r="AV974" s="163"/>
      <c r="AW974" s="163"/>
      <c r="AX974" s="163"/>
      <c r="AY974" s="163"/>
      <c r="AZ974" s="163"/>
      <c r="BA974" s="163"/>
      <c r="BB974" s="160"/>
      <c r="BC974" s="162"/>
    </row>
    <row r="975" spans="1:55" ht="22.5" hidden="1" customHeight="1">
      <c r="A975" s="309"/>
      <c r="B975" s="310"/>
      <c r="C975" s="310"/>
      <c r="D975" s="232" t="s">
        <v>268</v>
      </c>
      <c r="E975" s="163">
        <f>H975+K975+N975+Q975+T975+W975+Z975+AE975+AJ975+AO975+AT975+AY975</f>
        <v>0</v>
      </c>
      <c r="F975" s="163">
        <f t="shared" si="915"/>
        <v>0</v>
      </c>
      <c r="G975" s="163" t="e">
        <f t="shared" ref="G975" si="942">F975*100/E975</f>
        <v>#DIV/0!</v>
      </c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  <c r="Z975" s="163"/>
      <c r="AA975" s="163"/>
      <c r="AB975" s="163"/>
      <c r="AC975" s="163"/>
      <c r="AD975" s="163"/>
      <c r="AE975" s="163"/>
      <c r="AF975" s="163"/>
      <c r="AG975" s="163"/>
      <c r="AH975" s="163"/>
      <c r="AI975" s="163"/>
      <c r="AJ975" s="163"/>
      <c r="AK975" s="163"/>
      <c r="AL975" s="163"/>
      <c r="AM975" s="163"/>
      <c r="AN975" s="163"/>
      <c r="AO975" s="163"/>
      <c r="AP975" s="163"/>
      <c r="AQ975" s="163"/>
      <c r="AR975" s="163"/>
      <c r="AS975" s="163"/>
      <c r="AT975" s="163"/>
      <c r="AU975" s="163"/>
      <c r="AV975" s="163"/>
      <c r="AW975" s="163"/>
      <c r="AX975" s="163"/>
      <c r="AY975" s="163"/>
      <c r="AZ975" s="163"/>
      <c r="BA975" s="163"/>
      <c r="BB975" s="160"/>
      <c r="BC975" s="162"/>
    </row>
    <row r="976" spans="1:55" ht="82.5" hidden="1" customHeight="1">
      <c r="A976" s="309"/>
      <c r="B976" s="310"/>
      <c r="C976" s="310"/>
      <c r="D976" s="232" t="s">
        <v>274</v>
      </c>
      <c r="E976" s="163">
        <f t="shared" ref="E976:E981" si="943">H976+K976+N976+Q976+T976+W976+Z976+AE976+AJ976+AO976+AT976+AY976</f>
        <v>0</v>
      </c>
      <c r="F976" s="163">
        <f t="shared" si="915"/>
        <v>0</v>
      </c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  <c r="Z976" s="163"/>
      <c r="AA976" s="163"/>
      <c r="AB976" s="163"/>
      <c r="AC976" s="163"/>
      <c r="AD976" s="163"/>
      <c r="AE976" s="163"/>
      <c r="AF976" s="163"/>
      <c r="AG976" s="163"/>
      <c r="AH976" s="163"/>
      <c r="AI976" s="163"/>
      <c r="AJ976" s="163"/>
      <c r="AK976" s="163"/>
      <c r="AL976" s="163"/>
      <c r="AM976" s="163"/>
      <c r="AN976" s="163"/>
      <c r="AO976" s="163"/>
      <c r="AP976" s="163"/>
      <c r="AQ976" s="163"/>
      <c r="AR976" s="163"/>
      <c r="AS976" s="163"/>
      <c r="AT976" s="163"/>
      <c r="AU976" s="163"/>
      <c r="AV976" s="163"/>
      <c r="AW976" s="163"/>
      <c r="AX976" s="163"/>
      <c r="AY976" s="163"/>
      <c r="AZ976" s="163"/>
      <c r="BA976" s="163"/>
      <c r="BB976" s="160"/>
      <c r="BC976" s="162"/>
    </row>
    <row r="977" spans="1:55" ht="22.5" hidden="1" customHeight="1">
      <c r="A977" s="309"/>
      <c r="B977" s="310"/>
      <c r="C977" s="310"/>
      <c r="D977" s="232" t="s">
        <v>269</v>
      </c>
      <c r="E977" s="163">
        <f t="shared" si="943"/>
        <v>0</v>
      </c>
      <c r="F977" s="163">
        <f t="shared" si="915"/>
        <v>0</v>
      </c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  <c r="Z977" s="163"/>
      <c r="AA977" s="163"/>
      <c r="AB977" s="163"/>
      <c r="AC977" s="163"/>
      <c r="AD977" s="163"/>
      <c r="AE977" s="163"/>
      <c r="AF977" s="163"/>
      <c r="AG977" s="163"/>
      <c r="AH977" s="163"/>
      <c r="AI977" s="163"/>
      <c r="AJ977" s="163"/>
      <c r="AK977" s="163"/>
      <c r="AL977" s="163"/>
      <c r="AM977" s="163"/>
      <c r="AN977" s="163"/>
      <c r="AO977" s="163"/>
      <c r="AP977" s="163"/>
      <c r="AQ977" s="163"/>
      <c r="AR977" s="163"/>
      <c r="AS977" s="163"/>
      <c r="AT977" s="163"/>
      <c r="AU977" s="163"/>
      <c r="AV977" s="163"/>
      <c r="AW977" s="163"/>
      <c r="AX977" s="163"/>
      <c r="AY977" s="163"/>
      <c r="AZ977" s="163"/>
      <c r="BA977" s="163"/>
      <c r="BB977" s="160"/>
      <c r="BC977" s="162"/>
    </row>
    <row r="978" spans="1:55" ht="31.2" hidden="1">
      <c r="A978" s="309"/>
      <c r="B978" s="310"/>
      <c r="C978" s="310"/>
      <c r="D978" s="233" t="s">
        <v>43</v>
      </c>
      <c r="E978" s="163">
        <f t="shared" si="943"/>
        <v>0</v>
      </c>
      <c r="F978" s="163">
        <f t="shared" si="915"/>
        <v>0</v>
      </c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  <c r="Z978" s="163"/>
      <c r="AA978" s="163"/>
      <c r="AB978" s="163"/>
      <c r="AC978" s="163"/>
      <c r="AD978" s="163"/>
      <c r="AE978" s="163"/>
      <c r="AF978" s="163"/>
      <c r="AG978" s="163"/>
      <c r="AH978" s="163"/>
      <c r="AI978" s="163"/>
      <c r="AJ978" s="163"/>
      <c r="AK978" s="163"/>
      <c r="AL978" s="163"/>
      <c r="AM978" s="163"/>
      <c r="AN978" s="163"/>
      <c r="AO978" s="163"/>
      <c r="AP978" s="163"/>
      <c r="AQ978" s="163"/>
      <c r="AR978" s="163"/>
      <c r="AS978" s="163"/>
      <c r="AT978" s="163"/>
      <c r="AU978" s="163"/>
      <c r="AV978" s="163"/>
      <c r="AW978" s="163"/>
      <c r="AX978" s="163"/>
      <c r="AY978" s="163"/>
      <c r="AZ978" s="163"/>
      <c r="BA978" s="163"/>
      <c r="BB978" s="160"/>
      <c r="BC978" s="162"/>
    </row>
    <row r="979" spans="1:55" ht="22.5" hidden="1" customHeight="1">
      <c r="A979" s="309"/>
      <c r="B979" s="310" t="s">
        <v>304</v>
      </c>
      <c r="C979" s="310"/>
      <c r="D979" s="150" t="s">
        <v>41</v>
      </c>
      <c r="E979" s="163">
        <f t="shared" si="943"/>
        <v>0</v>
      </c>
      <c r="F979" s="163">
        <f t="shared" si="915"/>
        <v>0</v>
      </c>
      <c r="G979" s="163" t="e">
        <f t="shared" ref="G979" si="944">F979*100/E979</f>
        <v>#DIV/0!</v>
      </c>
      <c r="H979" s="163">
        <f>H980+H981+H982+H984+H985</f>
        <v>0</v>
      </c>
      <c r="I979" s="163">
        <f t="shared" ref="I979" si="945">I980+I981+I982+I984+I985</f>
        <v>0</v>
      </c>
      <c r="J979" s="163"/>
      <c r="K979" s="163">
        <f t="shared" ref="K979:L979" si="946">K980+K981+K982+K984+K985</f>
        <v>0</v>
      </c>
      <c r="L979" s="163">
        <f t="shared" si="946"/>
        <v>0</v>
      </c>
      <c r="M979" s="163"/>
      <c r="N979" s="163">
        <f t="shared" ref="N979:O979" si="947">N980+N981+N982+N984+N985</f>
        <v>0</v>
      </c>
      <c r="O979" s="163">
        <f t="shared" si="947"/>
        <v>0</v>
      </c>
      <c r="P979" s="163"/>
      <c r="Q979" s="163">
        <f t="shared" ref="Q979:R979" si="948">Q980+Q981+Q982+Q984+Q985</f>
        <v>0</v>
      </c>
      <c r="R979" s="163">
        <f t="shared" si="948"/>
        <v>0</v>
      </c>
      <c r="S979" s="163"/>
      <c r="T979" s="163">
        <f t="shared" ref="T979:U979" si="949">T980+T981+T982+T984+T985</f>
        <v>0</v>
      </c>
      <c r="U979" s="163">
        <f t="shared" si="949"/>
        <v>0</v>
      </c>
      <c r="V979" s="163"/>
      <c r="W979" s="163">
        <f t="shared" ref="W979:X979" si="950">W980+W981+W982+W984+W985</f>
        <v>0</v>
      </c>
      <c r="X979" s="163">
        <f t="shared" si="950"/>
        <v>0</v>
      </c>
      <c r="Y979" s="163"/>
      <c r="Z979" s="163">
        <f t="shared" ref="Z979:AC979" si="951">Z980+Z981+Z982+Z984+Z985</f>
        <v>0</v>
      </c>
      <c r="AA979" s="163">
        <f t="shared" si="951"/>
        <v>0</v>
      </c>
      <c r="AB979" s="163">
        <f t="shared" si="951"/>
        <v>0</v>
      </c>
      <c r="AC979" s="163">
        <f t="shared" si="951"/>
        <v>0</v>
      </c>
      <c r="AD979" s="163"/>
      <c r="AE979" s="163">
        <f t="shared" ref="AE979:AH979" si="952">AE980+AE981+AE982+AE984+AE985</f>
        <v>0</v>
      </c>
      <c r="AF979" s="163">
        <f t="shared" si="952"/>
        <v>0</v>
      </c>
      <c r="AG979" s="163">
        <f t="shared" si="952"/>
        <v>0</v>
      </c>
      <c r="AH979" s="163">
        <f t="shared" si="952"/>
        <v>0</v>
      </c>
      <c r="AI979" s="163"/>
      <c r="AJ979" s="163">
        <f t="shared" ref="AJ979:AM979" si="953">AJ980+AJ981+AJ982+AJ984+AJ985</f>
        <v>0</v>
      </c>
      <c r="AK979" s="163">
        <f t="shared" si="953"/>
        <v>0</v>
      </c>
      <c r="AL979" s="163">
        <f t="shared" si="953"/>
        <v>0</v>
      </c>
      <c r="AM979" s="163">
        <f t="shared" si="953"/>
        <v>0</v>
      </c>
      <c r="AN979" s="163"/>
      <c r="AO979" s="163">
        <f t="shared" ref="AO979:AR979" si="954">AO980+AO981+AO982+AO984+AO985</f>
        <v>0</v>
      </c>
      <c r="AP979" s="163">
        <f t="shared" si="954"/>
        <v>0</v>
      </c>
      <c r="AQ979" s="163">
        <f t="shared" si="954"/>
        <v>0</v>
      </c>
      <c r="AR979" s="163">
        <f t="shared" si="954"/>
        <v>0</v>
      </c>
      <c r="AS979" s="163"/>
      <c r="AT979" s="163">
        <f t="shared" ref="AT979:AW979" si="955">AT980+AT981+AT982+AT984+AT985</f>
        <v>0</v>
      </c>
      <c r="AU979" s="163">
        <f t="shared" si="955"/>
        <v>0</v>
      </c>
      <c r="AV979" s="163">
        <f t="shared" si="955"/>
        <v>0</v>
      </c>
      <c r="AW979" s="163">
        <f t="shared" si="955"/>
        <v>0</v>
      </c>
      <c r="AX979" s="163"/>
      <c r="AY979" s="163">
        <f t="shared" ref="AY979:AZ979" si="956">AY980+AY981+AY982+AY984+AY985</f>
        <v>0</v>
      </c>
      <c r="AZ979" s="163">
        <f t="shared" si="956"/>
        <v>0</v>
      </c>
      <c r="BA979" s="163"/>
      <c r="BB979" s="160"/>
      <c r="BC979" s="162"/>
    </row>
    <row r="980" spans="1:55" ht="32.25" hidden="1" customHeight="1">
      <c r="A980" s="309"/>
      <c r="B980" s="310"/>
      <c r="C980" s="310"/>
      <c r="D980" s="148" t="s">
        <v>37</v>
      </c>
      <c r="E980" s="163">
        <f t="shared" si="943"/>
        <v>0</v>
      </c>
      <c r="F980" s="163">
        <f t="shared" si="915"/>
        <v>0</v>
      </c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3"/>
      <c r="W980" s="163"/>
      <c r="X980" s="163"/>
      <c r="Y980" s="163"/>
      <c r="Z980" s="163"/>
      <c r="AA980" s="163"/>
      <c r="AB980" s="163"/>
      <c r="AC980" s="163"/>
      <c r="AD980" s="163"/>
      <c r="AE980" s="163"/>
      <c r="AF980" s="163"/>
      <c r="AG980" s="163"/>
      <c r="AH980" s="163"/>
      <c r="AI980" s="163"/>
      <c r="AJ980" s="163"/>
      <c r="AK980" s="163"/>
      <c r="AL980" s="163"/>
      <c r="AM980" s="163"/>
      <c r="AN980" s="163"/>
      <c r="AO980" s="163"/>
      <c r="AP980" s="163"/>
      <c r="AQ980" s="163"/>
      <c r="AR980" s="163"/>
      <c r="AS980" s="163"/>
      <c r="AT980" s="163"/>
      <c r="AU980" s="163"/>
      <c r="AV980" s="163"/>
      <c r="AW980" s="163"/>
      <c r="AX980" s="163"/>
      <c r="AY980" s="163"/>
      <c r="AZ980" s="163"/>
      <c r="BA980" s="163"/>
      <c r="BB980" s="160"/>
      <c r="BC980" s="162"/>
    </row>
    <row r="981" spans="1:55" ht="50.25" hidden="1" customHeight="1">
      <c r="A981" s="309"/>
      <c r="B981" s="310"/>
      <c r="C981" s="310"/>
      <c r="D981" s="172" t="s">
        <v>2</v>
      </c>
      <c r="E981" s="163">
        <f t="shared" si="943"/>
        <v>0</v>
      </c>
      <c r="F981" s="163">
        <f t="shared" si="915"/>
        <v>0</v>
      </c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3"/>
      <c r="W981" s="163"/>
      <c r="X981" s="163"/>
      <c r="Y981" s="163"/>
      <c r="Z981" s="163"/>
      <c r="AA981" s="163"/>
      <c r="AB981" s="163"/>
      <c r="AC981" s="163"/>
      <c r="AD981" s="163"/>
      <c r="AE981" s="163"/>
      <c r="AF981" s="163"/>
      <c r="AG981" s="163"/>
      <c r="AH981" s="163"/>
      <c r="AI981" s="163"/>
      <c r="AJ981" s="163"/>
      <c r="AK981" s="163"/>
      <c r="AL981" s="163"/>
      <c r="AM981" s="163"/>
      <c r="AN981" s="163"/>
      <c r="AO981" s="163"/>
      <c r="AP981" s="163"/>
      <c r="AQ981" s="163"/>
      <c r="AR981" s="163"/>
      <c r="AS981" s="163"/>
      <c r="AT981" s="163"/>
      <c r="AU981" s="163"/>
      <c r="AV981" s="163"/>
      <c r="AW981" s="163"/>
      <c r="AX981" s="163"/>
      <c r="AY981" s="163"/>
      <c r="AZ981" s="163"/>
      <c r="BA981" s="163"/>
      <c r="BB981" s="160"/>
      <c r="BC981" s="162"/>
    </row>
    <row r="982" spans="1:55" ht="22.5" hidden="1" customHeight="1">
      <c r="A982" s="309"/>
      <c r="B982" s="310"/>
      <c r="C982" s="310"/>
      <c r="D982" s="232" t="s">
        <v>268</v>
      </c>
      <c r="E982" s="163">
        <f>H982+K982+N982+Q982+T982+W982+Z982+AE982+AJ982+AO982+AT982+AY982</f>
        <v>0</v>
      </c>
      <c r="F982" s="163">
        <f t="shared" si="915"/>
        <v>0</v>
      </c>
      <c r="G982" s="163" t="e">
        <f t="shared" ref="G982" si="957">F982*100/E982</f>
        <v>#DIV/0!</v>
      </c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3"/>
      <c r="W982" s="163"/>
      <c r="X982" s="163"/>
      <c r="Y982" s="163"/>
      <c r="Z982" s="163"/>
      <c r="AA982" s="163"/>
      <c r="AB982" s="163"/>
      <c r="AC982" s="163"/>
      <c r="AD982" s="163"/>
      <c r="AE982" s="163"/>
      <c r="AF982" s="163"/>
      <c r="AG982" s="163"/>
      <c r="AH982" s="163"/>
      <c r="AI982" s="163"/>
      <c r="AJ982" s="163"/>
      <c r="AK982" s="163"/>
      <c r="AL982" s="163"/>
      <c r="AM982" s="163"/>
      <c r="AN982" s="163"/>
      <c r="AO982" s="163"/>
      <c r="AP982" s="163"/>
      <c r="AQ982" s="163"/>
      <c r="AR982" s="163"/>
      <c r="AS982" s="163"/>
      <c r="AT982" s="163"/>
      <c r="AU982" s="163"/>
      <c r="AV982" s="163"/>
      <c r="AW982" s="163"/>
      <c r="AX982" s="163"/>
      <c r="AY982" s="163"/>
      <c r="AZ982" s="163"/>
      <c r="BA982" s="163"/>
      <c r="BB982" s="160"/>
      <c r="BC982" s="162"/>
    </row>
    <row r="983" spans="1:55" ht="82.5" hidden="1" customHeight="1">
      <c r="A983" s="309"/>
      <c r="B983" s="310"/>
      <c r="C983" s="310"/>
      <c r="D983" s="232" t="s">
        <v>274</v>
      </c>
      <c r="E983" s="163">
        <f t="shared" ref="E983:E985" si="958">H983+K983+N983+Q983+T983+W983+Z983+AE983+AJ983+AO983+AT983+AY983</f>
        <v>0</v>
      </c>
      <c r="F983" s="163">
        <f t="shared" si="915"/>
        <v>0</v>
      </c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3"/>
      <c r="W983" s="163"/>
      <c r="X983" s="163"/>
      <c r="Y983" s="163"/>
      <c r="Z983" s="163"/>
      <c r="AA983" s="163"/>
      <c r="AB983" s="163"/>
      <c r="AC983" s="163"/>
      <c r="AD983" s="163"/>
      <c r="AE983" s="163"/>
      <c r="AF983" s="163"/>
      <c r="AG983" s="163"/>
      <c r="AH983" s="163"/>
      <c r="AI983" s="163"/>
      <c r="AJ983" s="163"/>
      <c r="AK983" s="163"/>
      <c r="AL983" s="163"/>
      <c r="AM983" s="163"/>
      <c r="AN983" s="163"/>
      <c r="AO983" s="163"/>
      <c r="AP983" s="163"/>
      <c r="AQ983" s="163"/>
      <c r="AR983" s="163"/>
      <c r="AS983" s="163"/>
      <c r="AT983" s="163"/>
      <c r="AU983" s="163"/>
      <c r="AV983" s="163"/>
      <c r="AW983" s="163"/>
      <c r="AX983" s="163"/>
      <c r="AY983" s="163"/>
      <c r="AZ983" s="163"/>
      <c r="BA983" s="163"/>
      <c r="BB983" s="160"/>
      <c r="BC983" s="162"/>
    </row>
    <row r="984" spans="1:55" ht="22.5" hidden="1" customHeight="1">
      <c r="A984" s="309"/>
      <c r="B984" s="310"/>
      <c r="C984" s="310"/>
      <c r="D984" s="232" t="s">
        <v>269</v>
      </c>
      <c r="E984" s="163">
        <f t="shared" si="958"/>
        <v>0</v>
      </c>
      <c r="F984" s="163">
        <f t="shared" si="915"/>
        <v>0</v>
      </c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3"/>
      <c r="W984" s="163"/>
      <c r="X984" s="163"/>
      <c r="Y984" s="163"/>
      <c r="Z984" s="163"/>
      <c r="AA984" s="163"/>
      <c r="AB984" s="163"/>
      <c r="AC984" s="163"/>
      <c r="AD984" s="163"/>
      <c r="AE984" s="163"/>
      <c r="AF984" s="163"/>
      <c r="AG984" s="163"/>
      <c r="AH984" s="163"/>
      <c r="AI984" s="163"/>
      <c r="AJ984" s="163"/>
      <c r="AK984" s="163"/>
      <c r="AL984" s="163"/>
      <c r="AM984" s="163"/>
      <c r="AN984" s="163"/>
      <c r="AO984" s="163"/>
      <c r="AP984" s="163"/>
      <c r="AQ984" s="163"/>
      <c r="AR984" s="163"/>
      <c r="AS984" s="163"/>
      <c r="AT984" s="163"/>
      <c r="AU984" s="163"/>
      <c r="AV984" s="163"/>
      <c r="AW984" s="163"/>
      <c r="AX984" s="163"/>
      <c r="AY984" s="163"/>
      <c r="AZ984" s="163"/>
      <c r="BA984" s="163"/>
      <c r="BB984" s="160"/>
      <c r="BC984" s="162"/>
    </row>
    <row r="985" spans="1:55" ht="31.2" hidden="1">
      <c r="A985" s="309"/>
      <c r="B985" s="310"/>
      <c r="C985" s="310"/>
      <c r="D985" s="233" t="s">
        <v>43</v>
      </c>
      <c r="E985" s="163">
        <f t="shared" si="958"/>
        <v>0</v>
      </c>
      <c r="F985" s="163">
        <f t="shared" si="915"/>
        <v>0</v>
      </c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3"/>
      <c r="W985" s="163"/>
      <c r="X985" s="163"/>
      <c r="Y985" s="163"/>
      <c r="Z985" s="163"/>
      <c r="AA985" s="163"/>
      <c r="AB985" s="163"/>
      <c r="AC985" s="163"/>
      <c r="AD985" s="163"/>
      <c r="AE985" s="163"/>
      <c r="AF985" s="163"/>
      <c r="AG985" s="163"/>
      <c r="AH985" s="163"/>
      <c r="AI985" s="163"/>
      <c r="AJ985" s="163"/>
      <c r="AK985" s="163"/>
      <c r="AL985" s="163"/>
      <c r="AM985" s="163"/>
      <c r="AN985" s="163"/>
      <c r="AO985" s="163"/>
      <c r="AP985" s="163"/>
      <c r="AQ985" s="163"/>
      <c r="AR985" s="163"/>
      <c r="AS985" s="163"/>
      <c r="AT985" s="163"/>
      <c r="AU985" s="163"/>
      <c r="AV985" s="163"/>
      <c r="AW985" s="163"/>
      <c r="AX985" s="163"/>
      <c r="AY985" s="163"/>
      <c r="AZ985" s="163"/>
      <c r="BA985" s="163"/>
      <c r="BB985" s="160"/>
      <c r="BC985" s="162"/>
    </row>
    <row r="986" spans="1:55" ht="22.5" customHeight="1">
      <c r="A986" s="342" t="s">
        <v>490</v>
      </c>
      <c r="B986" s="343"/>
      <c r="C986" s="343"/>
      <c r="D986" s="150" t="s">
        <v>41</v>
      </c>
      <c r="E986" s="163">
        <f>H986+K986+N986+Q986+T986+W986+Z986+AE986+AJ986+AO986+AT986+AY986</f>
        <v>183887.9252</v>
      </c>
      <c r="F986" s="163">
        <f t="shared" ref="F986:F992" si="959">I986+L986+O986+R986+U986+X986+AA986+AF986+AK986+AP986+AU986+AZ986</f>
        <v>166348.50738999998</v>
      </c>
      <c r="G986" s="163">
        <f t="shared" ref="G986:G996" si="960">F986*100/E986</f>
        <v>90.461898033313602</v>
      </c>
      <c r="H986" s="163">
        <f>H987+H988+H989+H991+H992</f>
        <v>20776</v>
      </c>
      <c r="I986" s="163">
        <f t="shared" ref="I986:BA986" si="961">I987+I988+I989+I991+I992</f>
        <v>20776</v>
      </c>
      <c r="J986" s="163">
        <f t="shared" si="961"/>
        <v>0</v>
      </c>
      <c r="K986" s="163">
        <f t="shared" si="961"/>
        <v>54832.979999999996</v>
      </c>
      <c r="L986" s="163">
        <f t="shared" si="961"/>
        <v>54832.979999999996</v>
      </c>
      <c r="M986" s="163">
        <f t="shared" si="961"/>
        <v>0</v>
      </c>
      <c r="N986" s="163">
        <f t="shared" si="961"/>
        <v>9377.7431399999987</v>
      </c>
      <c r="O986" s="163">
        <f t="shared" si="961"/>
        <v>9377.7431399999987</v>
      </c>
      <c r="P986" s="163">
        <f t="shared" si="961"/>
        <v>0</v>
      </c>
      <c r="Q986" s="163">
        <f t="shared" si="961"/>
        <v>4296.6839399999999</v>
      </c>
      <c r="R986" s="163">
        <f t="shared" si="961"/>
        <v>4296.6839399999999</v>
      </c>
      <c r="S986" s="163">
        <f t="shared" si="961"/>
        <v>0</v>
      </c>
      <c r="T986" s="163">
        <f t="shared" si="961"/>
        <v>4296.6839399999999</v>
      </c>
      <c r="U986" s="163">
        <f t="shared" si="961"/>
        <v>4296.6839399999999</v>
      </c>
      <c r="V986" s="163">
        <f t="shared" si="961"/>
        <v>0</v>
      </c>
      <c r="W986" s="163">
        <f t="shared" si="961"/>
        <v>3586.5073499999999</v>
      </c>
      <c r="X986" s="163">
        <f t="shared" si="961"/>
        <v>3586.50261</v>
      </c>
      <c r="Y986" s="163">
        <f t="shared" si="961"/>
        <v>0</v>
      </c>
      <c r="Z986" s="163">
        <f t="shared" si="961"/>
        <v>3443.9997900000008</v>
      </c>
      <c r="AA986" s="163">
        <f t="shared" si="961"/>
        <v>3443.9997900000008</v>
      </c>
      <c r="AB986" s="163">
        <f t="shared" si="961"/>
        <v>0</v>
      </c>
      <c r="AC986" s="163">
        <f t="shared" si="961"/>
        <v>0</v>
      </c>
      <c r="AD986" s="163">
        <f t="shared" si="961"/>
        <v>0</v>
      </c>
      <c r="AE986" s="163">
        <f t="shared" si="961"/>
        <v>27236.75187</v>
      </c>
      <c r="AF986" s="163">
        <f t="shared" si="961"/>
        <v>27236.75187</v>
      </c>
      <c r="AG986" s="163">
        <f t="shared" si="961"/>
        <v>0</v>
      </c>
      <c r="AH986" s="163">
        <f t="shared" si="961"/>
        <v>0</v>
      </c>
      <c r="AI986" s="163">
        <f t="shared" si="961"/>
        <v>0</v>
      </c>
      <c r="AJ986" s="163">
        <f t="shared" si="961"/>
        <v>665.62300000000005</v>
      </c>
      <c r="AK986" s="163">
        <f t="shared" si="961"/>
        <v>665.6228000000001</v>
      </c>
      <c r="AL986" s="163">
        <f t="shared" si="961"/>
        <v>0</v>
      </c>
      <c r="AM986" s="163">
        <f t="shared" si="961"/>
        <v>0</v>
      </c>
      <c r="AN986" s="163">
        <f t="shared" si="961"/>
        <v>0</v>
      </c>
      <c r="AO986" s="163">
        <f t="shared" si="961"/>
        <v>1318.4946599999998</v>
      </c>
      <c r="AP986" s="163">
        <f t="shared" si="961"/>
        <v>1318.4946599999998</v>
      </c>
      <c r="AQ986" s="163">
        <f t="shared" si="961"/>
        <v>0</v>
      </c>
      <c r="AR986" s="163">
        <f t="shared" si="961"/>
        <v>0</v>
      </c>
      <c r="AS986" s="163">
        <f t="shared" si="961"/>
        <v>0</v>
      </c>
      <c r="AT986" s="163">
        <f t="shared" si="961"/>
        <v>36517.044639999993</v>
      </c>
      <c r="AU986" s="163">
        <f t="shared" si="961"/>
        <v>36517.044639999993</v>
      </c>
      <c r="AV986" s="163">
        <f t="shared" si="961"/>
        <v>0</v>
      </c>
      <c r="AW986" s="163">
        <f t="shared" si="961"/>
        <v>0</v>
      </c>
      <c r="AX986" s="163">
        <f t="shared" si="961"/>
        <v>0</v>
      </c>
      <c r="AY986" s="163">
        <f t="shared" si="961"/>
        <v>17539.41287</v>
      </c>
      <c r="AZ986" s="163">
        <f t="shared" si="961"/>
        <v>0</v>
      </c>
      <c r="BA986" s="163">
        <f t="shared" si="961"/>
        <v>0</v>
      </c>
      <c r="BB986" s="160"/>
      <c r="BC986" s="162"/>
    </row>
    <row r="987" spans="1:55" ht="32.25" customHeight="1">
      <c r="A987" s="342"/>
      <c r="B987" s="343"/>
      <c r="C987" s="343"/>
      <c r="D987" s="148" t="s">
        <v>37</v>
      </c>
      <c r="E987" s="163">
        <f>H987+K987+N987+Q987+T987+W987+Z987+AE987+AJ987+AO987+AT987+AY987</f>
        <v>0</v>
      </c>
      <c r="F987" s="163">
        <f t="shared" si="959"/>
        <v>0</v>
      </c>
      <c r="G987" s="163"/>
      <c r="H987" s="163">
        <f t="shared" ref="H987:BA987" si="962">H805</f>
        <v>0</v>
      </c>
      <c r="I987" s="163">
        <f t="shared" si="962"/>
        <v>0</v>
      </c>
      <c r="J987" s="163">
        <f t="shared" si="962"/>
        <v>0</v>
      </c>
      <c r="K987" s="163">
        <f t="shared" si="962"/>
        <v>0</v>
      </c>
      <c r="L987" s="163">
        <f t="shared" si="962"/>
        <v>0</v>
      </c>
      <c r="M987" s="163">
        <f t="shared" si="962"/>
        <v>0</v>
      </c>
      <c r="N987" s="163">
        <f t="shared" si="962"/>
        <v>0</v>
      </c>
      <c r="O987" s="163">
        <f t="shared" si="962"/>
        <v>0</v>
      </c>
      <c r="P987" s="163">
        <f t="shared" si="962"/>
        <v>0</v>
      </c>
      <c r="Q987" s="163">
        <f t="shared" si="962"/>
        <v>0</v>
      </c>
      <c r="R987" s="163">
        <f t="shared" si="962"/>
        <v>0</v>
      </c>
      <c r="S987" s="163">
        <f t="shared" si="962"/>
        <v>0</v>
      </c>
      <c r="T987" s="163">
        <f t="shared" si="962"/>
        <v>0</v>
      </c>
      <c r="U987" s="163">
        <f t="shared" si="962"/>
        <v>0</v>
      </c>
      <c r="V987" s="163">
        <f t="shared" si="962"/>
        <v>0</v>
      </c>
      <c r="W987" s="163">
        <f t="shared" si="962"/>
        <v>0</v>
      </c>
      <c r="X987" s="163">
        <f t="shared" si="962"/>
        <v>0</v>
      </c>
      <c r="Y987" s="163">
        <f t="shared" si="962"/>
        <v>0</v>
      </c>
      <c r="Z987" s="163">
        <f t="shared" si="962"/>
        <v>0</v>
      </c>
      <c r="AA987" s="163">
        <f t="shared" si="962"/>
        <v>0</v>
      </c>
      <c r="AB987" s="163">
        <f t="shared" si="962"/>
        <v>0</v>
      </c>
      <c r="AC987" s="163">
        <f t="shared" si="962"/>
        <v>0</v>
      </c>
      <c r="AD987" s="163">
        <f t="shared" si="962"/>
        <v>0</v>
      </c>
      <c r="AE987" s="163">
        <f t="shared" si="962"/>
        <v>0</v>
      </c>
      <c r="AF987" s="163">
        <f t="shared" si="962"/>
        <v>0</v>
      </c>
      <c r="AG987" s="163">
        <f t="shared" si="962"/>
        <v>0</v>
      </c>
      <c r="AH987" s="163">
        <f t="shared" si="962"/>
        <v>0</v>
      </c>
      <c r="AI987" s="163">
        <f t="shared" si="962"/>
        <v>0</v>
      </c>
      <c r="AJ987" s="163">
        <f t="shared" si="962"/>
        <v>0</v>
      </c>
      <c r="AK987" s="163">
        <f t="shared" si="962"/>
        <v>0</v>
      </c>
      <c r="AL987" s="163">
        <f t="shared" si="962"/>
        <v>0</v>
      </c>
      <c r="AM987" s="163">
        <f t="shared" si="962"/>
        <v>0</v>
      </c>
      <c r="AN987" s="163">
        <f t="shared" si="962"/>
        <v>0</v>
      </c>
      <c r="AO987" s="163">
        <f t="shared" si="962"/>
        <v>0</v>
      </c>
      <c r="AP987" s="163">
        <f t="shared" si="962"/>
        <v>0</v>
      </c>
      <c r="AQ987" s="163">
        <f t="shared" si="962"/>
        <v>0</v>
      </c>
      <c r="AR987" s="163">
        <f t="shared" si="962"/>
        <v>0</v>
      </c>
      <c r="AS987" s="163">
        <f t="shared" si="962"/>
        <v>0</v>
      </c>
      <c r="AT987" s="163">
        <f t="shared" si="962"/>
        <v>0</v>
      </c>
      <c r="AU987" s="163">
        <f t="shared" si="962"/>
        <v>0</v>
      </c>
      <c r="AV987" s="163">
        <f t="shared" si="962"/>
        <v>0</v>
      </c>
      <c r="AW987" s="163">
        <f t="shared" si="962"/>
        <v>0</v>
      </c>
      <c r="AX987" s="163">
        <f t="shared" si="962"/>
        <v>0</v>
      </c>
      <c r="AY987" s="163">
        <f t="shared" si="962"/>
        <v>0</v>
      </c>
      <c r="AZ987" s="163">
        <f t="shared" si="962"/>
        <v>0</v>
      </c>
      <c r="BA987" s="163">
        <f t="shared" si="962"/>
        <v>0</v>
      </c>
      <c r="BB987" s="160"/>
      <c r="BC987" s="162"/>
    </row>
    <row r="988" spans="1:55" ht="50.25" customHeight="1">
      <c r="A988" s="342"/>
      <c r="B988" s="343"/>
      <c r="C988" s="343"/>
      <c r="D988" s="172" t="s">
        <v>2</v>
      </c>
      <c r="E988" s="163">
        <f t="shared" si="761"/>
        <v>0</v>
      </c>
      <c r="F988" s="163">
        <f t="shared" si="959"/>
        <v>0</v>
      </c>
      <c r="G988" s="163"/>
      <c r="H988" s="163">
        <f t="shared" ref="H988:BA988" si="963">H806</f>
        <v>0</v>
      </c>
      <c r="I988" s="163">
        <f t="shared" si="963"/>
        <v>0</v>
      </c>
      <c r="J988" s="163">
        <f t="shared" si="963"/>
        <v>0</v>
      </c>
      <c r="K988" s="163">
        <f t="shared" si="963"/>
        <v>0</v>
      </c>
      <c r="L988" s="163">
        <f t="shared" si="963"/>
        <v>0</v>
      </c>
      <c r="M988" s="163">
        <f t="shared" si="963"/>
        <v>0</v>
      </c>
      <c r="N988" s="163">
        <f t="shared" si="963"/>
        <v>0</v>
      </c>
      <c r="O988" s="163">
        <f t="shared" si="963"/>
        <v>0</v>
      </c>
      <c r="P988" s="163">
        <f t="shared" si="963"/>
        <v>0</v>
      </c>
      <c r="Q988" s="163">
        <f t="shared" si="963"/>
        <v>0</v>
      </c>
      <c r="R988" s="163">
        <f t="shared" si="963"/>
        <v>0</v>
      </c>
      <c r="S988" s="163">
        <f t="shared" si="963"/>
        <v>0</v>
      </c>
      <c r="T988" s="163">
        <f t="shared" si="963"/>
        <v>0</v>
      </c>
      <c r="U988" s="163">
        <f t="shared" si="963"/>
        <v>0</v>
      </c>
      <c r="V988" s="163">
        <f t="shared" si="963"/>
        <v>0</v>
      </c>
      <c r="W988" s="163">
        <f t="shared" si="963"/>
        <v>0</v>
      </c>
      <c r="X988" s="163">
        <f t="shared" si="963"/>
        <v>0</v>
      </c>
      <c r="Y988" s="163">
        <f t="shared" si="963"/>
        <v>0</v>
      </c>
      <c r="Z988" s="163">
        <f t="shared" si="963"/>
        <v>0</v>
      </c>
      <c r="AA988" s="163">
        <f t="shared" si="963"/>
        <v>0</v>
      </c>
      <c r="AB988" s="163">
        <f t="shared" si="963"/>
        <v>0</v>
      </c>
      <c r="AC988" s="163">
        <f t="shared" si="963"/>
        <v>0</v>
      </c>
      <c r="AD988" s="163">
        <f t="shared" si="963"/>
        <v>0</v>
      </c>
      <c r="AE988" s="163">
        <f t="shared" si="963"/>
        <v>0</v>
      </c>
      <c r="AF988" s="163">
        <f t="shared" si="963"/>
        <v>0</v>
      </c>
      <c r="AG988" s="163">
        <f t="shared" si="963"/>
        <v>0</v>
      </c>
      <c r="AH988" s="163">
        <f t="shared" si="963"/>
        <v>0</v>
      </c>
      <c r="AI988" s="163">
        <f t="shared" si="963"/>
        <v>0</v>
      </c>
      <c r="AJ988" s="163">
        <f t="shared" si="963"/>
        <v>0</v>
      </c>
      <c r="AK988" s="163">
        <f t="shared" si="963"/>
        <v>0</v>
      </c>
      <c r="AL988" s="163">
        <f t="shared" si="963"/>
        <v>0</v>
      </c>
      <c r="AM988" s="163">
        <f t="shared" si="963"/>
        <v>0</v>
      </c>
      <c r="AN988" s="163">
        <f t="shared" si="963"/>
        <v>0</v>
      </c>
      <c r="AO988" s="163">
        <f t="shared" si="963"/>
        <v>0</v>
      </c>
      <c r="AP988" s="163">
        <f t="shared" si="963"/>
        <v>0</v>
      </c>
      <c r="AQ988" s="163">
        <f t="shared" si="963"/>
        <v>0</v>
      </c>
      <c r="AR988" s="163">
        <f t="shared" si="963"/>
        <v>0</v>
      </c>
      <c r="AS988" s="163">
        <f t="shared" si="963"/>
        <v>0</v>
      </c>
      <c r="AT988" s="163">
        <f t="shared" si="963"/>
        <v>0</v>
      </c>
      <c r="AU988" s="163">
        <f t="shared" si="963"/>
        <v>0</v>
      </c>
      <c r="AV988" s="163">
        <f t="shared" si="963"/>
        <v>0</v>
      </c>
      <c r="AW988" s="163">
        <f t="shared" si="963"/>
        <v>0</v>
      </c>
      <c r="AX988" s="163">
        <f t="shared" si="963"/>
        <v>0</v>
      </c>
      <c r="AY988" s="163">
        <f t="shared" si="963"/>
        <v>0</v>
      </c>
      <c r="AZ988" s="163">
        <f t="shared" si="963"/>
        <v>0</v>
      </c>
      <c r="BA988" s="163">
        <f t="shared" si="963"/>
        <v>0</v>
      </c>
      <c r="BB988" s="160"/>
      <c r="BC988" s="162"/>
    </row>
    <row r="989" spans="1:55" ht="22.5" customHeight="1">
      <c r="A989" s="342"/>
      <c r="B989" s="343"/>
      <c r="C989" s="343"/>
      <c r="D989" s="217" t="s">
        <v>268</v>
      </c>
      <c r="E989" s="163">
        <f>H989+K989+N989+Q989+T989+W989+Z989+AE989+AJ989+AO989+AT989+AY989</f>
        <v>183887.9252</v>
      </c>
      <c r="F989" s="163">
        <f t="shared" si="959"/>
        <v>166348.50738999998</v>
      </c>
      <c r="G989" s="163">
        <f t="shared" si="960"/>
        <v>90.461898033313602</v>
      </c>
      <c r="H989" s="163">
        <f t="shared" ref="H989:BA989" si="964">H807</f>
        <v>20776</v>
      </c>
      <c r="I989" s="163">
        <f t="shared" si="964"/>
        <v>20776</v>
      </c>
      <c r="J989" s="163">
        <f t="shared" si="964"/>
        <v>0</v>
      </c>
      <c r="K989" s="163">
        <f t="shared" si="964"/>
        <v>54832.979999999996</v>
      </c>
      <c r="L989" s="163">
        <f t="shared" si="964"/>
        <v>54832.979999999996</v>
      </c>
      <c r="M989" s="163">
        <f t="shared" si="964"/>
        <v>0</v>
      </c>
      <c r="N989" s="163">
        <f t="shared" si="964"/>
        <v>9377.7431399999987</v>
      </c>
      <c r="O989" s="163">
        <f t="shared" si="964"/>
        <v>9377.7431399999987</v>
      </c>
      <c r="P989" s="163">
        <f t="shared" si="964"/>
        <v>0</v>
      </c>
      <c r="Q989" s="163">
        <f t="shared" si="964"/>
        <v>4296.6839399999999</v>
      </c>
      <c r="R989" s="163">
        <f t="shared" si="964"/>
        <v>4296.6839399999999</v>
      </c>
      <c r="S989" s="163">
        <f t="shared" si="964"/>
        <v>0</v>
      </c>
      <c r="T989" s="163">
        <f t="shared" si="964"/>
        <v>4296.6839399999999</v>
      </c>
      <c r="U989" s="163">
        <f t="shared" si="964"/>
        <v>4296.6839399999999</v>
      </c>
      <c r="V989" s="163">
        <f t="shared" si="964"/>
        <v>0</v>
      </c>
      <c r="W989" s="163">
        <f t="shared" si="964"/>
        <v>3586.5073499999999</v>
      </c>
      <c r="X989" s="163">
        <f t="shared" si="964"/>
        <v>3586.50261</v>
      </c>
      <c r="Y989" s="163">
        <f t="shared" si="964"/>
        <v>0</v>
      </c>
      <c r="Z989" s="163">
        <f t="shared" si="964"/>
        <v>3443.9997900000008</v>
      </c>
      <c r="AA989" s="163">
        <f t="shared" si="964"/>
        <v>3443.9997900000008</v>
      </c>
      <c r="AB989" s="163">
        <f t="shared" si="964"/>
        <v>0</v>
      </c>
      <c r="AC989" s="163">
        <f t="shared" si="964"/>
        <v>0</v>
      </c>
      <c r="AD989" s="163">
        <f t="shared" si="964"/>
        <v>0</v>
      </c>
      <c r="AE989" s="163">
        <f t="shared" si="964"/>
        <v>27236.75187</v>
      </c>
      <c r="AF989" s="163">
        <f t="shared" si="964"/>
        <v>27236.75187</v>
      </c>
      <c r="AG989" s="163">
        <f t="shared" si="964"/>
        <v>0</v>
      </c>
      <c r="AH989" s="163">
        <f t="shared" si="964"/>
        <v>0</v>
      </c>
      <c r="AI989" s="163">
        <f t="shared" si="964"/>
        <v>0</v>
      </c>
      <c r="AJ989" s="163">
        <f t="shared" si="964"/>
        <v>665.62300000000005</v>
      </c>
      <c r="AK989" s="163">
        <f t="shared" si="964"/>
        <v>665.6228000000001</v>
      </c>
      <c r="AL989" s="163">
        <f t="shared" si="964"/>
        <v>0</v>
      </c>
      <c r="AM989" s="163">
        <f t="shared" si="964"/>
        <v>0</v>
      </c>
      <c r="AN989" s="163">
        <f t="shared" si="964"/>
        <v>0</v>
      </c>
      <c r="AO989" s="163">
        <f t="shared" si="964"/>
        <v>1318.4946599999998</v>
      </c>
      <c r="AP989" s="163">
        <f t="shared" si="964"/>
        <v>1318.4946599999998</v>
      </c>
      <c r="AQ989" s="163">
        <f t="shared" si="964"/>
        <v>0</v>
      </c>
      <c r="AR989" s="163">
        <f t="shared" si="964"/>
        <v>0</v>
      </c>
      <c r="AS989" s="163">
        <f t="shared" si="964"/>
        <v>0</v>
      </c>
      <c r="AT989" s="163">
        <f t="shared" si="964"/>
        <v>36517.044639999993</v>
      </c>
      <c r="AU989" s="163">
        <f t="shared" si="964"/>
        <v>36517.044639999993</v>
      </c>
      <c r="AV989" s="163">
        <f t="shared" si="964"/>
        <v>0</v>
      </c>
      <c r="AW989" s="163">
        <f t="shared" si="964"/>
        <v>0</v>
      </c>
      <c r="AX989" s="163">
        <f t="shared" si="964"/>
        <v>0</v>
      </c>
      <c r="AY989" s="163">
        <f t="shared" si="964"/>
        <v>17539.41287</v>
      </c>
      <c r="AZ989" s="163">
        <f t="shared" si="964"/>
        <v>0</v>
      </c>
      <c r="BA989" s="163">
        <f t="shared" si="964"/>
        <v>0</v>
      </c>
      <c r="BB989" s="160"/>
      <c r="BC989" s="162"/>
    </row>
    <row r="990" spans="1:55" ht="82.5" customHeight="1">
      <c r="A990" s="342"/>
      <c r="B990" s="343"/>
      <c r="C990" s="343"/>
      <c r="D990" s="217" t="s">
        <v>274</v>
      </c>
      <c r="E990" s="163">
        <f t="shared" ref="E990:E992" si="965">H990+K990+N990+Q990+T990+W990+Z990+AE990+AJ990+AO990+AT990+AY990</f>
        <v>0</v>
      </c>
      <c r="F990" s="163">
        <f t="shared" si="959"/>
        <v>0</v>
      </c>
      <c r="G990" s="163"/>
      <c r="H990" s="163">
        <f t="shared" ref="H990:BA990" si="966">H808</f>
        <v>0</v>
      </c>
      <c r="I990" s="163">
        <f t="shared" si="966"/>
        <v>0</v>
      </c>
      <c r="J990" s="163">
        <f t="shared" si="966"/>
        <v>0</v>
      </c>
      <c r="K990" s="163">
        <f t="shared" si="966"/>
        <v>0</v>
      </c>
      <c r="L990" s="163">
        <f t="shared" si="966"/>
        <v>0</v>
      </c>
      <c r="M990" s="163">
        <f t="shared" si="966"/>
        <v>0</v>
      </c>
      <c r="N990" s="163">
        <f t="shared" si="966"/>
        <v>0</v>
      </c>
      <c r="O990" s="163">
        <f t="shared" si="966"/>
        <v>0</v>
      </c>
      <c r="P990" s="163">
        <f t="shared" si="966"/>
        <v>0</v>
      </c>
      <c r="Q990" s="163">
        <f t="shared" si="966"/>
        <v>0</v>
      </c>
      <c r="R990" s="163">
        <f t="shared" si="966"/>
        <v>0</v>
      </c>
      <c r="S990" s="163">
        <f t="shared" si="966"/>
        <v>0</v>
      </c>
      <c r="T990" s="163">
        <f t="shared" si="966"/>
        <v>0</v>
      </c>
      <c r="U990" s="163">
        <f t="shared" si="966"/>
        <v>0</v>
      </c>
      <c r="V990" s="163">
        <f t="shared" si="966"/>
        <v>0</v>
      </c>
      <c r="W990" s="163">
        <f t="shared" si="966"/>
        <v>0</v>
      </c>
      <c r="X990" s="163">
        <f t="shared" si="966"/>
        <v>0</v>
      </c>
      <c r="Y990" s="163">
        <f t="shared" si="966"/>
        <v>0</v>
      </c>
      <c r="Z990" s="163">
        <f t="shared" si="966"/>
        <v>0</v>
      </c>
      <c r="AA990" s="163">
        <f t="shared" si="966"/>
        <v>0</v>
      </c>
      <c r="AB990" s="163">
        <f t="shared" si="966"/>
        <v>0</v>
      </c>
      <c r="AC990" s="163">
        <f t="shared" si="966"/>
        <v>0</v>
      </c>
      <c r="AD990" s="163">
        <f t="shared" si="966"/>
        <v>0</v>
      </c>
      <c r="AE990" s="163">
        <f t="shared" si="966"/>
        <v>0</v>
      </c>
      <c r="AF990" s="163">
        <f t="shared" si="966"/>
        <v>0</v>
      </c>
      <c r="AG990" s="163">
        <f t="shared" si="966"/>
        <v>0</v>
      </c>
      <c r="AH990" s="163">
        <f t="shared" si="966"/>
        <v>0</v>
      </c>
      <c r="AI990" s="163">
        <f t="shared" si="966"/>
        <v>0</v>
      </c>
      <c r="AJ990" s="163">
        <f t="shared" si="966"/>
        <v>0</v>
      </c>
      <c r="AK990" s="163">
        <f t="shared" si="966"/>
        <v>0</v>
      </c>
      <c r="AL990" s="163">
        <f t="shared" si="966"/>
        <v>0</v>
      </c>
      <c r="AM990" s="163">
        <f t="shared" si="966"/>
        <v>0</v>
      </c>
      <c r="AN990" s="163">
        <f t="shared" si="966"/>
        <v>0</v>
      </c>
      <c r="AO990" s="163">
        <f t="shared" si="966"/>
        <v>0</v>
      </c>
      <c r="AP990" s="163">
        <f t="shared" si="966"/>
        <v>0</v>
      </c>
      <c r="AQ990" s="163">
        <f t="shared" si="966"/>
        <v>0</v>
      </c>
      <c r="AR990" s="163">
        <f t="shared" si="966"/>
        <v>0</v>
      </c>
      <c r="AS990" s="163">
        <f t="shared" si="966"/>
        <v>0</v>
      </c>
      <c r="AT990" s="163">
        <f t="shared" si="966"/>
        <v>0</v>
      </c>
      <c r="AU990" s="163">
        <f t="shared" si="966"/>
        <v>0</v>
      </c>
      <c r="AV990" s="163">
        <f t="shared" si="966"/>
        <v>0</v>
      </c>
      <c r="AW990" s="163">
        <f t="shared" si="966"/>
        <v>0</v>
      </c>
      <c r="AX990" s="163">
        <f t="shared" si="966"/>
        <v>0</v>
      </c>
      <c r="AY990" s="163">
        <f t="shared" si="966"/>
        <v>0</v>
      </c>
      <c r="AZ990" s="163">
        <f t="shared" si="966"/>
        <v>0</v>
      </c>
      <c r="BA990" s="163">
        <f t="shared" si="966"/>
        <v>0</v>
      </c>
      <c r="BB990" s="160"/>
      <c r="BC990" s="162"/>
    </row>
    <row r="991" spans="1:55" ht="22.5" customHeight="1">
      <c r="A991" s="342"/>
      <c r="B991" s="343"/>
      <c r="C991" s="343"/>
      <c r="D991" s="217" t="s">
        <v>269</v>
      </c>
      <c r="E991" s="163">
        <f t="shared" si="965"/>
        <v>0</v>
      </c>
      <c r="F991" s="163">
        <f t="shared" si="959"/>
        <v>0</v>
      </c>
      <c r="G991" s="163"/>
      <c r="H991" s="163">
        <f t="shared" ref="H991:BA991" si="967">H809</f>
        <v>0</v>
      </c>
      <c r="I991" s="163">
        <f t="shared" si="967"/>
        <v>0</v>
      </c>
      <c r="J991" s="163">
        <f t="shared" si="967"/>
        <v>0</v>
      </c>
      <c r="K991" s="163">
        <f t="shared" si="967"/>
        <v>0</v>
      </c>
      <c r="L991" s="163">
        <f t="shared" si="967"/>
        <v>0</v>
      </c>
      <c r="M991" s="163">
        <f t="shared" si="967"/>
        <v>0</v>
      </c>
      <c r="N991" s="163">
        <f t="shared" si="967"/>
        <v>0</v>
      </c>
      <c r="O991" s="163">
        <f t="shared" si="967"/>
        <v>0</v>
      </c>
      <c r="P991" s="163">
        <f t="shared" si="967"/>
        <v>0</v>
      </c>
      <c r="Q991" s="163">
        <f t="shared" si="967"/>
        <v>0</v>
      </c>
      <c r="R991" s="163">
        <f t="shared" si="967"/>
        <v>0</v>
      </c>
      <c r="S991" s="163">
        <f t="shared" si="967"/>
        <v>0</v>
      </c>
      <c r="T991" s="163">
        <f t="shared" si="967"/>
        <v>0</v>
      </c>
      <c r="U991" s="163">
        <f t="shared" si="967"/>
        <v>0</v>
      </c>
      <c r="V991" s="163">
        <f t="shared" si="967"/>
        <v>0</v>
      </c>
      <c r="W991" s="163">
        <f t="shared" si="967"/>
        <v>0</v>
      </c>
      <c r="X991" s="163">
        <f t="shared" si="967"/>
        <v>0</v>
      </c>
      <c r="Y991" s="163">
        <f t="shared" si="967"/>
        <v>0</v>
      </c>
      <c r="Z991" s="163">
        <f t="shared" si="967"/>
        <v>0</v>
      </c>
      <c r="AA991" s="163">
        <f t="shared" si="967"/>
        <v>0</v>
      </c>
      <c r="AB991" s="163">
        <f t="shared" si="967"/>
        <v>0</v>
      </c>
      <c r="AC991" s="163">
        <f t="shared" si="967"/>
        <v>0</v>
      </c>
      <c r="AD991" s="163">
        <f t="shared" si="967"/>
        <v>0</v>
      </c>
      <c r="AE991" s="163">
        <f t="shared" si="967"/>
        <v>0</v>
      </c>
      <c r="AF991" s="163">
        <f t="shared" si="967"/>
        <v>0</v>
      </c>
      <c r="AG991" s="163">
        <f t="shared" si="967"/>
        <v>0</v>
      </c>
      <c r="AH991" s="163">
        <f t="shared" si="967"/>
        <v>0</v>
      </c>
      <c r="AI991" s="163">
        <f t="shared" si="967"/>
        <v>0</v>
      </c>
      <c r="AJ991" s="163">
        <f t="shared" si="967"/>
        <v>0</v>
      </c>
      <c r="AK991" s="163">
        <f t="shared" si="967"/>
        <v>0</v>
      </c>
      <c r="AL991" s="163">
        <f t="shared" si="967"/>
        <v>0</v>
      </c>
      <c r="AM991" s="163">
        <f t="shared" si="967"/>
        <v>0</v>
      </c>
      <c r="AN991" s="163">
        <f t="shared" si="967"/>
        <v>0</v>
      </c>
      <c r="AO991" s="163">
        <f t="shared" si="967"/>
        <v>0</v>
      </c>
      <c r="AP991" s="163">
        <f t="shared" si="967"/>
        <v>0</v>
      </c>
      <c r="AQ991" s="163">
        <f t="shared" si="967"/>
        <v>0</v>
      </c>
      <c r="AR991" s="163">
        <f t="shared" si="967"/>
        <v>0</v>
      </c>
      <c r="AS991" s="163">
        <f t="shared" si="967"/>
        <v>0</v>
      </c>
      <c r="AT991" s="163">
        <f t="shared" si="967"/>
        <v>0</v>
      </c>
      <c r="AU991" s="163">
        <f t="shared" si="967"/>
        <v>0</v>
      </c>
      <c r="AV991" s="163">
        <f t="shared" si="967"/>
        <v>0</v>
      </c>
      <c r="AW991" s="163">
        <f t="shared" si="967"/>
        <v>0</v>
      </c>
      <c r="AX991" s="163">
        <f t="shared" si="967"/>
        <v>0</v>
      </c>
      <c r="AY991" s="163">
        <f t="shared" si="967"/>
        <v>0</v>
      </c>
      <c r="AZ991" s="163">
        <f t="shared" si="967"/>
        <v>0</v>
      </c>
      <c r="BA991" s="163">
        <f t="shared" si="967"/>
        <v>0</v>
      </c>
      <c r="BB991" s="160"/>
      <c r="BC991" s="162"/>
    </row>
    <row r="992" spans="1:55" ht="31.2">
      <c r="A992" s="342"/>
      <c r="B992" s="343"/>
      <c r="C992" s="343"/>
      <c r="D992" s="220" t="s">
        <v>43</v>
      </c>
      <c r="E992" s="163">
        <f t="shared" si="965"/>
        <v>0</v>
      </c>
      <c r="F992" s="163">
        <f t="shared" si="959"/>
        <v>0</v>
      </c>
      <c r="G992" s="163"/>
      <c r="H992" s="163">
        <f t="shared" ref="H992:BA992" si="968">H810</f>
        <v>0</v>
      </c>
      <c r="I992" s="163">
        <f t="shared" si="968"/>
        <v>0</v>
      </c>
      <c r="J992" s="163">
        <f t="shared" si="968"/>
        <v>0</v>
      </c>
      <c r="K992" s="163">
        <f t="shared" si="968"/>
        <v>0</v>
      </c>
      <c r="L992" s="163">
        <f t="shared" si="968"/>
        <v>0</v>
      </c>
      <c r="M992" s="163">
        <f t="shared" si="968"/>
        <v>0</v>
      </c>
      <c r="N992" s="163">
        <f t="shared" si="968"/>
        <v>0</v>
      </c>
      <c r="O992" s="163">
        <f t="shared" si="968"/>
        <v>0</v>
      </c>
      <c r="P992" s="163">
        <f t="shared" si="968"/>
        <v>0</v>
      </c>
      <c r="Q992" s="163">
        <f t="shared" si="968"/>
        <v>0</v>
      </c>
      <c r="R992" s="163">
        <f t="shared" si="968"/>
        <v>0</v>
      </c>
      <c r="S992" s="163">
        <f t="shared" si="968"/>
        <v>0</v>
      </c>
      <c r="T992" s="163">
        <f t="shared" si="968"/>
        <v>0</v>
      </c>
      <c r="U992" s="163">
        <f t="shared" si="968"/>
        <v>0</v>
      </c>
      <c r="V992" s="163">
        <f t="shared" si="968"/>
        <v>0</v>
      </c>
      <c r="W992" s="163">
        <f t="shared" si="968"/>
        <v>0</v>
      </c>
      <c r="X992" s="163">
        <f t="shared" si="968"/>
        <v>0</v>
      </c>
      <c r="Y992" s="163">
        <f t="shared" si="968"/>
        <v>0</v>
      </c>
      <c r="Z992" s="163">
        <f t="shared" si="968"/>
        <v>0</v>
      </c>
      <c r="AA992" s="163">
        <f t="shared" si="968"/>
        <v>0</v>
      </c>
      <c r="AB992" s="163">
        <f t="shared" si="968"/>
        <v>0</v>
      </c>
      <c r="AC992" s="163">
        <f t="shared" si="968"/>
        <v>0</v>
      </c>
      <c r="AD992" s="163">
        <f t="shared" si="968"/>
        <v>0</v>
      </c>
      <c r="AE992" s="163">
        <f t="shared" si="968"/>
        <v>0</v>
      </c>
      <c r="AF992" s="163">
        <f t="shared" si="968"/>
        <v>0</v>
      </c>
      <c r="AG992" s="163">
        <f t="shared" si="968"/>
        <v>0</v>
      </c>
      <c r="AH992" s="163">
        <f t="shared" si="968"/>
        <v>0</v>
      </c>
      <c r="AI992" s="163">
        <f t="shared" si="968"/>
        <v>0</v>
      </c>
      <c r="AJ992" s="163">
        <f t="shared" si="968"/>
        <v>0</v>
      </c>
      <c r="AK992" s="163">
        <f t="shared" si="968"/>
        <v>0</v>
      </c>
      <c r="AL992" s="163">
        <f t="shared" si="968"/>
        <v>0</v>
      </c>
      <c r="AM992" s="163">
        <f t="shared" si="968"/>
        <v>0</v>
      </c>
      <c r="AN992" s="163">
        <f t="shared" si="968"/>
        <v>0</v>
      </c>
      <c r="AO992" s="163">
        <f t="shared" si="968"/>
        <v>0</v>
      </c>
      <c r="AP992" s="163">
        <f t="shared" si="968"/>
        <v>0</v>
      </c>
      <c r="AQ992" s="163">
        <f t="shared" si="968"/>
        <v>0</v>
      </c>
      <c r="AR992" s="163">
        <f t="shared" si="968"/>
        <v>0</v>
      </c>
      <c r="AS992" s="163">
        <f t="shared" si="968"/>
        <v>0</v>
      </c>
      <c r="AT992" s="163">
        <f t="shared" si="968"/>
        <v>0</v>
      </c>
      <c r="AU992" s="163">
        <f t="shared" si="968"/>
        <v>0</v>
      </c>
      <c r="AV992" s="163">
        <f t="shared" si="968"/>
        <v>0</v>
      </c>
      <c r="AW992" s="163">
        <f t="shared" si="968"/>
        <v>0</v>
      </c>
      <c r="AX992" s="163">
        <f t="shared" si="968"/>
        <v>0</v>
      </c>
      <c r="AY992" s="163">
        <f t="shared" si="968"/>
        <v>0</v>
      </c>
      <c r="AZ992" s="163">
        <f t="shared" si="968"/>
        <v>0</v>
      </c>
      <c r="BA992" s="163">
        <f t="shared" si="968"/>
        <v>0</v>
      </c>
      <c r="BB992" s="160"/>
      <c r="BC992" s="162"/>
    </row>
    <row r="993" spans="1:55" ht="22.5" customHeight="1">
      <c r="A993" s="309" t="s">
        <v>297</v>
      </c>
      <c r="B993" s="328"/>
      <c r="C993" s="328"/>
      <c r="D993" s="150" t="s">
        <v>41</v>
      </c>
      <c r="E993" s="163">
        <f t="shared" ref="E993:F999" si="969">E986+E796+E670+E231</f>
        <v>403920.82983999996</v>
      </c>
      <c r="F993" s="163">
        <f t="shared" si="969"/>
        <v>278207.28472999996</v>
      </c>
      <c r="G993" s="163">
        <f t="shared" si="960"/>
        <v>68.876686760671063</v>
      </c>
      <c r="H993" s="163">
        <f t="shared" ref="H993:BA993" si="970">H986+H796+H670+H231</f>
        <v>20776</v>
      </c>
      <c r="I993" s="163">
        <f t="shared" si="970"/>
        <v>20776</v>
      </c>
      <c r="J993" s="163">
        <f t="shared" si="970"/>
        <v>0</v>
      </c>
      <c r="K993" s="163">
        <f t="shared" si="970"/>
        <v>55186.979999999996</v>
      </c>
      <c r="L993" s="163">
        <f t="shared" si="970"/>
        <v>55186.979999999996</v>
      </c>
      <c r="M993" s="163">
        <f t="shared" si="970"/>
        <v>0</v>
      </c>
      <c r="N993" s="163">
        <f t="shared" si="970"/>
        <v>11886.862139999999</v>
      </c>
      <c r="O993" s="163">
        <f t="shared" si="970"/>
        <v>11886.862139999999</v>
      </c>
      <c r="P993" s="163">
        <f t="shared" si="970"/>
        <v>0</v>
      </c>
      <c r="Q993" s="163">
        <f t="shared" si="970"/>
        <v>5716.6839399999999</v>
      </c>
      <c r="R993" s="163">
        <f t="shared" si="970"/>
        <v>5716.6839399999999</v>
      </c>
      <c r="S993" s="163">
        <f t="shared" si="970"/>
        <v>0</v>
      </c>
      <c r="T993" s="163">
        <f t="shared" si="970"/>
        <v>7297.3484499999995</v>
      </c>
      <c r="U993" s="163">
        <f t="shared" si="970"/>
        <v>7297.3484499999995</v>
      </c>
      <c r="V993" s="163">
        <f t="shared" si="970"/>
        <v>0</v>
      </c>
      <c r="W993" s="163">
        <f t="shared" si="970"/>
        <v>11976.22018</v>
      </c>
      <c r="X993" s="163">
        <f t="shared" si="970"/>
        <v>11976.21544</v>
      </c>
      <c r="Y993" s="163">
        <f t="shared" si="970"/>
        <v>0</v>
      </c>
      <c r="Z993" s="163">
        <f t="shared" si="970"/>
        <v>13066.466189999999</v>
      </c>
      <c r="AA993" s="163">
        <f t="shared" si="970"/>
        <v>13066.466189999999</v>
      </c>
      <c r="AB993" s="163">
        <f t="shared" si="970"/>
        <v>0</v>
      </c>
      <c r="AC993" s="163">
        <f t="shared" si="970"/>
        <v>0</v>
      </c>
      <c r="AD993" s="163">
        <f t="shared" si="970"/>
        <v>0</v>
      </c>
      <c r="AE993" s="163">
        <f t="shared" si="970"/>
        <v>57951.295939999996</v>
      </c>
      <c r="AF993" s="163">
        <f t="shared" si="970"/>
        <v>57951.295939999996</v>
      </c>
      <c r="AG993" s="163">
        <f t="shared" si="970"/>
        <v>0</v>
      </c>
      <c r="AH993" s="163">
        <f t="shared" si="970"/>
        <v>0</v>
      </c>
      <c r="AI993" s="163">
        <f t="shared" si="970"/>
        <v>0</v>
      </c>
      <c r="AJ993" s="163">
        <f t="shared" si="970"/>
        <v>22226.852779999997</v>
      </c>
      <c r="AK993" s="163">
        <f t="shared" si="970"/>
        <v>22226.852579999995</v>
      </c>
      <c r="AL993" s="163">
        <f t="shared" si="970"/>
        <v>0</v>
      </c>
      <c r="AM993" s="163">
        <f t="shared" si="970"/>
        <v>0</v>
      </c>
      <c r="AN993" s="163">
        <f t="shared" si="970"/>
        <v>0</v>
      </c>
      <c r="AO993" s="163">
        <f t="shared" si="970"/>
        <v>18974.36465</v>
      </c>
      <c r="AP993" s="163">
        <f t="shared" si="970"/>
        <v>18974.36465</v>
      </c>
      <c r="AQ993" s="163">
        <f t="shared" si="970"/>
        <v>0</v>
      </c>
      <c r="AR993" s="163">
        <f t="shared" si="970"/>
        <v>0</v>
      </c>
      <c r="AS993" s="163">
        <f t="shared" si="970"/>
        <v>0</v>
      </c>
      <c r="AT993" s="163">
        <f t="shared" si="970"/>
        <v>67572.539319999982</v>
      </c>
      <c r="AU993" s="163">
        <f t="shared" si="970"/>
        <v>53148.215399999994</v>
      </c>
      <c r="AV993" s="163">
        <f t="shared" si="970"/>
        <v>0</v>
      </c>
      <c r="AW993" s="163">
        <f t="shared" si="970"/>
        <v>0</v>
      </c>
      <c r="AX993" s="163">
        <f t="shared" si="970"/>
        <v>0</v>
      </c>
      <c r="AY993" s="163">
        <f t="shared" si="970"/>
        <v>111289.21625</v>
      </c>
      <c r="AZ993" s="163">
        <f t="shared" si="970"/>
        <v>0</v>
      </c>
      <c r="BA993" s="163">
        <f t="shared" si="970"/>
        <v>0</v>
      </c>
      <c r="BB993" s="160"/>
      <c r="BC993" s="162"/>
    </row>
    <row r="994" spans="1:55" ht="32.25" customHeight="1">
      <c r="A994" s="309"/>
      <c r="B994" s="328"/>
      <c r="C994" s="328"/>
      <c r="D994" s="148" t="s">
        <v>37</v>
      </c>
      <c r="E994" s="163">
        <f t="shared" si="969"/>
        <v>0</v>
      </c>
      <c r="F994" s="163">
        <f t="shared" si="969"/>
        <v>0</v>
      </c>
      <c r="G994" s="163"/>
      <c r="H994" s="163">
        <f t="shared" ref="H994:BA994" si="971">H987+H797+H671+H232</f>
        <v>0</v>
      </c>
      <c r="I994" s="163">
        <f t="shared" si="971"/>
        <v>0</v>
      </c>
      <c r="J994" s="163">
        <f t="shared" si="971"/>
        <v>0</v>
      </c>
      <c r="K994" s="163">
        <f t="shared" si="971"/>
        <v>0</v>
      </c>
      <c r="L994" s="163">
        <f t="shared" si="971"/>
        <v>0</v>
      </c>
      <c r="M994" s="163">
        <f t="shared" si="971"/>
        <v>0</v>
      </c>
      <c r="N994" s="163">
        <f t="shared" si="971"/>
        <v>0</v>
      </c>
      <c r="O994" s="163">
        <f t="shared" si="971"/>
        <v>0</v>
      </c>
      <c r="P994" s="163">
        <f t="shared" si="971"/>
        <v>0</v>
      </c>
      <c r="Q994" s="163">
        <f t="shared" si="971"/>
        <v>0</v>
      </c>
      <c r="R994" s="163">
        <f t="shared" si="971"/>
        <v>0</v>
      </c>
      <c r="S994" s="163">
        <f t="shared" si="971"/>
        <v>0</v>
      </c>
      <c r="T994" s="163">
        <f t="shared" si="971"/>
        <v>0</v>
      </c>
      <c r="U994" s="163">
        <f t="shared" si="971"/>
        <v>0</v>
      </c>
      <c r="V994" s="163">
        <f t="shared" si="971"/>
        <v>0</v>
      </c>
      <c r="W994" s="163">
        <f t="shared" si="971"/>
        <v>0</v>
      </c>
      <c r="X994" s="163">
        <f t="shared" si="971"/>
        <v>0</v>
      </c>
      <c r="Y994" s="163">
        <f t="shared" si="971"/>
        <v>0</v>
      </c>
      <c r="Z994" s="163">
        <f t="shared" si="971"/>
        <v>0</v>
      </c>
      <c r="AA994" s="163">
        <f t="shared" si="971"/>
        <v>0</v>
      </c>
      <c r="AB994" s="163">
        <f t="shared" si="971"/>
        <v>0</v>
      </c>
      <c r="AC994" s="163">
        <f t="shared" si="971"/>
        <v>0</v>
      </c>
      <c r="AD994" s="163">
        <f t="shared" si="971"/>
        <v>0</v>
      </c>
      <c r="AE994" s="163">
        <f t="shared" si="971"/>
        <v>0</v>
      </c>
      <c r="AF994" s="163">
        <f t="shared" si="971"/>
        <v>0</v>
      </c>
      <c r="AG994" s="163">
        <f t="shared" si="971"/>
        <v>0</v>
      </c>
      <c r="AH994" s="163">
        <f t="shared" si="971"/>
        <v>0</v>
      </c>
      <c r="AI994" s="163">
        <f t="shared" si="971"/>
        <v>0</v>
      </c>
      <c r="AJ994" s="163">
        <f t="shared" si="971"/>
        <v>0</v>
      </c>
      <c r="AK994" s="163">
        <f t="shared" si="971"/>
        <v>0</v>
      </c>
      <c r="AL994" s="163">
        <f t="shared" si="971"/>
        <v>0</v>
      </c>
      <c r="AM994" s="163">
        <f t="shared" si="971"/>
        <v>0</v>
      </c>
      <c r="AN994" s="163">
        <f t="shared" si="971"/>
        <v>0</v>
      </c>
      <c r="AO994" s="163">
        <f t="shared" si="971"/>
        <v>0</v>
      </c>
      <c r="AP994" s="163">
        <f t="shared" si="971"/>
        <v>0</v>
      </c>
      <c r="AQ994" s="163">
        <f t="shared" si="971"/>
        <v>0</v>
      </c>
      <c r="AR994" s="163">
        <f t="shared" si="971"/>
        <v>0</v>
      </c>
      <c r="AS994" s="163">
        <f t="shared" si="971"/>
        <v>0</v>
      </c>
      <c r="AT994" s="163">
        <f t="shared" si="971"/>
        <v>0</v>
      </c>
      <c r="AU994" s="163">
        <f t="shared" si="971"/>
        <v>0</v>
      </c>
      <c r="AV994" s="163">
        <f t="shared" si="971"/>
        <v>0</v>
      </c>
      <c r="AW994" s="163">
        <f t="shared" si="971"/>
        <v>0</v>
      </c>
      <c r="AX994" s="163">
        <f t="shared" si="971"/>
        <v>0</v>
      </c>
      <c r="AY994" s="163">
        <f t="shared" si="971"/>
        <v>0</v>
      </c>
      <c r="AZ994" s="163">
        <f t="shared" si="971"/>
        <v>0</v>
      </c>
      <c r="BA994" s="163">
        <f t="shared" si="971"/>
        <v>0</v>
      </c>
      <c r="BB994" s="160"/>
      <c r="BC994" s="162"/>
    </row>
    <row r="995" spans="1:55" ht="50.25" customHeight="1">
      <c r="A995" s="309"/>
      <c r="B995" s="328"/>
      <c r="C995" s="328"/>
      <c r="D995" s="172" t="s">
        <v>2</v>
      </c>
      <c r="E995" s="163">
        <f t="shared" si="969"/>
        <v>23516.199400000001</v>
      </c>
      <c r="F995" s="163">
        <f t="shared" si="969"/>
        <v>7193.2455</v>
      </c>
      <c r="G995" s="163">
        <f t="shared" si="960"/>
        <v>30.588469580675525</v>
      </c>
      <c r="H995" s="163">
        <f t="shared" ref="H995:BA995" si="972">H988+H798+H672+H233</f>
        <v>0</v>
      </c>
      <c r="I995" s="163">
        <f t="shared" si="972"/>
        <v>0</v>
      </c>
      <c r="J995" s="163">
        <f t="shared" si="972"/>
        <v>0</v>
      </c>
      <c r="K995" s="163">
        <f t="shared" si="972"/>
        <v>0</v>
      </c>
      <c r="L995" s="163">
        <f t="shared" si="972"/>
        <v>0</v>
      </c>
      <c r="M995" s="163">
        <f t="shared" si="972"/>
        <v>0</v>
      </c>
      <c r="N995" s="163">
        <f t="shared" si="972"/>
        <v>109.119</v>
      </c>
      <c r="O995" s="163">
        <f t="shared" si="972"/>
        <v>109.119</v>
      </c>
      <c r="P995" s="163">
        <f t="shared" si="972"/>
        <v>0</v>
      </c>
      <c r="Q995" s="163">
        <f t="shared" si="972"/>
        <v>0</v>
      </c>
      <c r="R995" s="163">
        <f t="shared" si="972"/>
        <v>0</v>
      </c>
      <c r="S995" s="163">
        <f t="shared" si="972"/>
        <v>0</v>
      </c>
      <c r="T995" s="163">
        <f t="shared" si="972"/>
        <v>14.50516</v>
      </c>
      <c r="U995" s="163">
        <f t="shared" si="972"/>
        <v>14.50516</v>
      </c>
      <c r="V995" s="163">
        <f t="shared" si="972"/>
        <v>0</v>
      </c>
      <c r="W995" s="163">
        <f t="shared" si="972"/>
        <v>0</v>
      </c>
      <c r="X995" s="163">
        <f t="shared" si="972"/>
        <v>0</v>
      </c>
      <c r="Y995" s="163">
        <f t="shared" si="972"/>
        <v>0</v>
      </c>
      <c r="Z995" s="163">
        <f t="shared" si="972"/>
        <v>0</v>
      </c>
      <c r="AA995" s="163">
        <f t="shared" si="972"/>
        <v>0</v>
      </c>
      <c r="AB995" s="163">
        <f t="shared" si="972"/>
        <v>0</v>
      </c>
      <c r="AC995" s="163">
        <f t="shared" si="972"/>
        <v>0</v>
      </c>
      <c r="AD995" s="163">
        <f t="shared" si="972"/>
        <v>0</v>
      </c>
      <c r="AE995" s="163">
        <f t="shared" si="972"/>
        <v>0</v>
      </c>
      <c r="AF995" s="163">
        <f t="shared" si="972"/>
        <v>0</v>
      </c>
      <c r="AG995" s="163">
        <f t="shared" si="972"/>
        <v>0</v>
      </c>
      <c r="AH995" s="163">
        <f t="shared" si="972"/>
        <v>0</v>
      </c>
      <c r="AI995" s="163">
        <f t="shared" si="972"/>
        <v>0</v>
      </c>
      <c r="AJ995" s="163">
        <f t="shared" si="972"/>
        <v>58.02064</v>
      </c>
      <c r="AK995" s="163">
        <f t="shared" si="972"/>
        <v>58.02064</v>
      </c>
      <c r="AL995" s="163">
        <f t="shared" si="972"/>
        <v>0</v>
      </c>
      <c r="AM995" s="163">
        <f t="shared" si="972"/>
        <v>0</v>
      </c>
      <c r="AN995" s="163">
        <f t="shared" si="972"/>
        <v>0</v>
      </c>
      <c r="AO995" s="163">
        <f t="shared" si="972"/>
        <v>136.821</v>
      </c>
      <c r="AP995" s="163">
        <f t="shared" si="972"/>
        <v>136.821</v>
      </c>
      <c r="AQ995" s="163">
        <f t="shared" si="972"/>
        <v>0</v>
      </c>
      <c r="AR995" s="163">
        <f t="shared" si="972"/>
        <v>0</v>
      </c>
      <c r="AS995" s="163">
        <f t="shared" si="972"/>
        <v>0</v>
      </c>
      <c r="AT995" s="163">
        <f t="shared" si="972"/>
        <v>18611.4797</v>
      </c>
      <c r="AU995" s="163">
        <f t="shared" si="972"/>
        <v>6874.7797</v>
      </c>
      <c r="AV995" s="163">
        <f t="shared" si="972"/>
        <v>0</v>
      </c>
      <c r="AW995" s="163">
        <f t="shared" si="972"/>
        <v>0</v>
      </c>
      <c r="AX995" s="163">
        <f t="shared" si="972"/>
        <v>0</v>
      </c>
      <c r="AY995" s="163">
        <f t="shared" si="972"/>
        <v>4586.2538999999997</v>
      </c>
      <c r="AZ995" s="163">
        <f t="shared" si="972"/>
        <v>0</v>
      </c>
      <c r="BA995" s="163">
        <f t="shared" si="972"/>
        <v>0</v>
      </c>
      <c r="BB995" s="160"/>
      <c r="BC995" s="162"/>
    </row>
    <row r="996" spans="1:55" ht="22.5" customHeight="1">
      <c r="A996" s="309"/>
      <c r="B996" s="328"/>
      <c r="C996" s="328"/>
      <c r="D996" s="217" t="s">
        <v>268</v>
      </c>
      <c r="E996" s="163">
        <f t="shared" si="969"/>
        <v>380404.63043999998</v>
      </c>
      <c r="F996" s="163">
        <f t="shared" si="969"/>
        <v>271014.03922999999</v>
      </c>
      <c r="G996" s="163">
        <f t="shared" si="960"/>
        <v>71.24362259116775</v>
      </c>
      <c r="H996" s="163">
        <f t="shared" ref="H996:BA996" si="973">H989+H799+H673+H234</f>
        <v>20776</v>
      </c>
      <c r="I996" s="163">
        <f t="shared" si="973"/>
        <v>20776</v>
      </c>
      <c r="J996" s="163">
        <f t="shared" si="973"/>
        <v>0</v>
      </c>
      <c r="K996" s="163">
        <f t="shared" si="973"/>
        <v>55186.979999999996</v>
      </c>
      <c r="L996" s="163">
        <f t="shared" si="973"/>
        <v>55186.979999999996</v>
      </c>
      <c r="M996" s="163">
        <f t="shared" si="973"/>
        <v>0</v>
      </c>
      <c r="N996" s="163">
        <f t="shared" si="973"/>
        <v>11777.743139999999</v>
      </c>
      <c r="O996" s="163">
        <f t="shared" si="973"/>
        <v>11777.743139999999</v>
      </c>
      <c r="P996" s="163">
        <f t="shared" si="973"/>
        <v>0</v>
      </c>
      <c r="Q996" s="163">
        <f t="shared" si="973"/>
        <v>5716.6839399999999</v>
      </c>
      <c r="R996" s="163">
        <f t="shared" si="973"/>
        <v>5716.6839399999999</v>
      </c>
      <c r="S996" s="163">
        <f t="shared" si="973"/>
        <v>0</v>
      </c>
      <c r="T996" s="163">
        <f t="shared" si="973"/>
        <v>7282.8432900000007</v>
      </c>
      <c r="U996" s="163">
        <f t="shared" si="973"/>
        <v>7282.8432900000007</v>
      </c>
      <c r="V996" s="163">
        <f t="shared" si="973"/>
        <v>0</v>
      </c>
      <c r="W996" s="163">
        <f t="shared" si="973"/>
        <v>11976.22018</v>
      </c>
      <c r="X996" s="163">
        <f t="shared" si="973"/>
        <v>11976.21544</v>
      </c>
      <c r="Y996" s="163">
        <f t="shared" si="973"/>
        <v>0</v>
      </c>
      <c r="Z996" s="163">
        <f t="shared" si="973"/>
        <v>13066.466189999999</v>
      </c>
      <c r="AA996" s="163">
        <f t="shared" si="973"/>
        <v>13066.466189999999</v>
      </c>
      <c r="AB996" s="163">
        <f t="shared" si="973"/>
        <v>0</v>
      </c>
      <c r="AC996" s="163">
        <f t="shared" si="973"/>
        <v>0</v>
      </c>
      <c r="AD996" s="163">
        <f t="shared" si="973"/>
        <v>0</v>
      </c>
      <c r="AE996" s="163">
        <f t="shared" si="973"/>
        <v>57951.295939999996</v>
      </c>
      <c r="AF996" s="163">
        <f t="shared" si="973"/>
        <v>57951.295939999996</v>
      </c>
      <c r="AG996" s="163">
        <f t="shared" si="973"/>
        <v>0</v>
      </c>
      <c r="AH996" s="163">
        <f t="shared" si="973"/>
        <v>0</v>
      </c>
      <c r="AI996" s="163">
        <f t="shared" si="973"/>
        <v>0</v>
      </c>
      <c r="AJ996" s="163">
        <f t="shared" si="973"/>
        <v>22168.832139999995</v>
      </c>
      <c r="AK996" s="163">
        <f t="shared" si="973"/>
        <v>22168.831939999996</v>
      </c>
      <c r="AL996" s="163">
        <f t="shared" si="973"/>
        <v>0</v>
      </c>
      <c r="AM996" s="163">
        <f t="shared" si="973"/>
        <v>0</v>
      </c>
      <c r="AN996" s="163">
        <f t="shared" si="973"/>
        <v>0</v>
      </c>
      <c r="AO996" s="163">
        <f t="shared" si="973"/>
        <v>18837.54365</v>
      </c>
      <c r="AP996" s="163">
        <f t="shared" si="973"/>
        <v>18837.54365</v>
      </c>
      <c r="AQ996" s="163">
        <f t="shared" si="973"/>
        <v>0</v>
      </c>
      <c r="AR996" s="163">
        <f t="shared" si="973"/>
        <v>0</v>
      </c>
      <c r="AS996" s="163">
        <f t="shared" si="973"/>
        <v>0</v>
      </c>
      <c r="AT996" s="163">
        <f t="shared" si="973"/>
        <v>48961.059619999985</v>
      </c>
      <c r="AU996" s="163">
        <f t="shared" si="973"/>
        <v>46273.435699999987</v>
      </c>
      <c r="AV996" s="163">
        <f t="shared" si="973"/>
        <v>0</v>
      </c>
      <c r="AW996" s="163">
        <f t="shared" si="973"/>
        <v>0</v>
      </c>
      <c r="AX996" s="163">
        <f t="shared" si="973"/>
        <v>0</v>
      </c>
      <c r="AY996" s="163">
        <f t="shared" si="973"/>
        <v>106702.96235</v>
      </c>
      <c r="AZ996" s="163">
        <f t="shared" si="973"/>
        <v>0</v>
      </c>
      <c r="BA996" s="163">
        <f t="shared" si="973"/>
        <v>0</v>
      </c>
      <c r="BB996" s="160"/>
      <c r="BC996" s="162"/>
    </row>
    <row r="997" spans="1:55" ht="82.5" customHeight="1">
      <c r="A997" s="309"/>
      <c r="B997" s="328"/>
      <c r="C997" s="328"/>
      <c r="D997" s="217" t="s">
        <v>274</v>
      </c>
      <c r="E997" s="163">
        <f t="shared" si="969"/>
        <v>84547.970719999998</v>
      </c>
      <c r="F997" s="163">
        <f t="shared" si="969"/>
        <v>19828.767090000001</v>
      </c>
      <c r="G997" s="163">
        <f t="shared" ref="G997" si="974">F997*100/E997</f>
        <v>23.452682448958488</v>
      </c>
      <c r="H997" s="163">
        <f t="shared" ref="H997:BA997" si="975">H990+H800+H674+H235</f>
        <v>0</v>
      </c>
      <c r="I997" s="163">
        <f t="shared" si="975"/>
        <v>0</v>
      </c>
      <c r="J997" s="163">
        <f t="shared" si="975"/>
        <v>0</v>
      </c>
      <c r="K997" s="163">
        <f t="shared" si="975"/>
        <v>0</v>
      </c>
      <c r="L997" s="163">
        <f t="shared" si="975"/>
        <v>0</v>
      </c>
      <c r="M997" s="163">
        <f t="shared" si="975"/>
        <v>0</v>
      </c>
      <c r="N997" s="163">
        <f t="shared" si="975"/>
        <v>0</v>
      </c>
      <c r="O997" s="163">
        <f t="shared" si="975"/>
        <v>0</v>
      </c>
      <c r="P997" s="163">
        <f t="shared" si="975"/>
        <v>0</v>
      </c>
      <c r="Q997" s="163">
        <f t="shared" si="975"/>
        <v>0</v>
      </c>
      <c r="R997" s="163">
        <f t="shared" si="975"/>
        <v>0</v>
      </c>
      <c r="S997" s="163">
        <f t="shared" si="975"/>
        <v>0</v>
      </c>
      <c r="T997" s="163">
        <f t="shared" si="975"/>
        <v>2686.1593500000004</v>
      </c>
      <c r="U997" s="163">
        <f t="shared" si="975"/>
        <v>2686.1593500000004</v>
      </c>
      <c r="V997" s="163">
        <f t="shared" si="975"/>
        <v>0</v>
      </c>
      <c r="W997" s="163">
        <f t="shared" si="975"/>
        <v>0</v>
      </c>
      <c r="X997" s="163">
        <f t="shared" si="975"/>
        <v>0</v>
      </c>
      <c r="Y997" s="163">
        <f t="shared" si="975"/>
        <v>0</v>
      </c>
      <c r="Z997" s="163">
        <f t="shared" si="975"/>
        <v>0</v>
      </c>
      <c r="AA997" s="163">
        <f t="shared" si="975"/>
        <v>0</v>
      </c>
      <c r="AB997" s="163">
        <f t="shared" si="975"/>
        <v>0</v>
      </c>
      <c r="AC997" s="163">
        <f t="shared" si="975"/>
        <v>0</v>
      </c>
      <c r="AD997" s="163">
        <f t="shared" si="975"/>
        <v>0</v>
      </c>
      <c r="AE997" s="163">
        <f t="shared" si="975"/>
        <v>0</v>
      </c>
      <c r="AF997" s="163">
        <f t="shared" si="975"/>
        <v>0</v>
      </c>
      <c r="AG997" s="163">
        <f t="shared" si="975"/>
        <v>0</v>
      </c>
      <c r="AH997" s="163">
        <f t="shared" si="975"/>
        <v>0</v>
      </c>
      <c r="AI997" s="163">
        <f t="shared" si="975"/>
        <v>0</v>
      </c>
      <c r="AJ997" s="163">
        <f t="shared" si="975"/>
        <v>2008.9684099999999</v>
      </c>
      <c r="AK997" s="163">
        <f t="shared" si="975"/>
        <v>2008.9684099999999</v>
      </c>
      <c r="AL997" s="163">
        <f t="shared" si="975"/>
        <v>0</v>
      </c>
      <c r="AM997" s="163">
        <f t="shared" si="975"/>
        <v>0</v>
      </c>
      <c r="AN997" s="163">
        <f t="shared" si="975"/>
        <v>0</v>
      </c>
      <c r="AO997" s="163">
        <f t="shared" si="975"/>
        <v>13701.58661</v>
      </c>
      <c r="AP997" s="163">
        <f t="shared" si="975"/>
        <v>13701.58661</v>
      </c>
      <c r="AQ997" s="163">
        <f t="shared" si="975"/>
        <v>0</v>
      </c>
      <c r="AR997" s="163">
        <f t="shared" si="975"/>
        <v>0</v>
      </c>
      <c r="AS997" s="163">
        <f t="shared" si="975"/>
        <v>0</v>
      </c>
      <c r="AT997" s="163">
        <f t="shared" si="975"/>
        <v>1432.0527199999999</v>
      </c>
      <c r="AU997" s="163">
        <f t="shared" si="975"/>
        <v>1432.0527199999999</v>
      </c>
      <c r="AV997" s="163">
        <f t="shared" si="975"/>
        <v>0</v>
      </c>
      <c r="AW997" s="163">
        <f t="shared" si="975"/>
        <v>0</v>
      </c>
      <c r="AX997" s="163">
        <f t="shared" si="975"/>
        <v>0</v>
      </c>
      <c r="AY997" s="163">
        <f t="shared" si="975"/>
        <v>64719.203629999996</v>
      </c>
      <c r="AZ997" s="163">
        <f t="shared" si="975"/>
        <v>0</v>
      </c>
      <c r="BA997" s="163">
        <f t="shared" si="975"/>
        <v>0</v>
      </c>
      <c r="BB997" s="160"/>
      <c r="BC997" s="162"/>
    </row>
    <row r="998" spans="1:55" ht="22.5" customHeight="1">
      <c r="A998" s="309"/>
      <c r="B998" s="328"/>
      <c r="C998" s="328"/>
      <c r="D998" s="217" t="s">
        <v>269</v>
      </c>
      <c r="E998" s="143">
        <f t="shared" si="969"/>
        <v>0</v>
      </c>
      <c r="F998" s="143">
        <f t="shared" si="969"/>
        <v>0</v>
      </c>
      <c r="G998" s="143">
        <f t="shared" ref="G998:AT998" si="976">G991+G801+G675+G236</f>
        <v>0</v>
      </c>
      <c r="H998" s="143">
        <f t="shared" si="976"/>
        <v>0</v>
      </c>
      <c r="I998" s="143">
        <f t="shared" si="976"/>
        <v>0</v>
      </c>
      <c r="J998" s="143">
        <f t="shared" si="976"/>
        <v>0</v>
      </c>
      <c r="K998" s="143">
        <f t="shared" si="976"/>
        <v>0</v>
      </c>
      <c r="L998" s="143">
        <f t="shared" si="976"/>
        <v>0</v>
      </c>
      <c r="M998" s="143">
        <f t="shared" si="976"/>
        <v>0</v>
      </c>
      <c r="N998" s="143">
        <f t="shared" si="976"/>
        <v>0</v>
      </c>
      <c r="O998" s="143">
        <f t="shared" si="976"/>
        <v>0</v>
      </c>
      <c r="P998" s="143">
        <f t="shared" si="976"/>
        <v>0</v>
      </c>
      <c r="Q998" s="143">
        <f t="shared" si="976"/>
        <v>0</v>
      </c>
      <c r="R998" s="143">
        <f t="shared" si="976"/>
        <v>0</v>
      </c>
      <c r="S998" s="143">
        <f t="shared" si="976"/>
        <v>0</v>
      </c>
      <c r="T998" s="143">
        <f t="shared" si="976"/>
        <v>0</v>
      </c>
      <c r="U998" s="143">
        <f t="shared" si="976"/>
        <v>0</v>
      </c>
      <c r="V998" s="143">
        <f t="shared" si="976"/>
        <v>0</v>
      </c>
      <c r="W998" s="143">
        <f t="shared" si="976"/>
        <v>0</v>
      </c>
      <c r="X998" s="143">
        <f t="shared" si="976"/>
        <v>0</v>
      </c>
      <c r="Y998" s="143">
        <f t="shared" si="976"/>
        <v>0</v>
      </c>
      <c r="Z998" s="143">
        <f t="shared" si="976"/>
        <v>0</v>
      </c>
      <c r="AA998" s="143">
        <f t="shared" si="976"/>
        <v>0</v>
      </c>
      <c r="AB998" s="143">
        <f t="shared" si="976"/>
        <v>0</v>
      </c>
      <c r="AC998" s="143">
        <f t="shared" si="976"/>
        <v>0</v>
      </c>
      <c r="AD998" s="143">
        <f t="shared" si="976"/>
        <v>0</v>
      </c>
      <c r="AE998" s="143">
        <f t="shared" si="976"/>
        <v>0</v>
      </c>
      <c r="AF998" s="143">
        <f t="shared" si="976"/>
        <v>0</v>
      </c>
      <c r="AG998" s="143">
        <f t="shared" si="976"/>
        <v>0</v>
      </c>
      <c r="AH998" s="143">
        <f t="shared" si="976"/>
        <v>0</v>
      </c>
      <c r="AI998" s="143">
        <f t="shared" si="976"/>
        <v>0</v>
      </c>
      <c r="AJ998" s="143">
        <f t="shared" si="976"/>
        <v>0</v>
      </c>
      <c r="AK998" s="143">
        <f t="shared" si="976"/>
        <v>0</v>
      </c>
      <c r="AL998" s="143">
        <f t="shared" si="976"/>
        <v>0</v>
      </c>
      <c r="AM998" s="143">
        <f t="shared" si="976"/>
        <v>0</v>
      </c>
      <c r="AN998" s="143">
        <f t="shared" si="976"/>
        <v>0</v>
      </c>
      <c r="AO998" s="143">
        <f t="shared" si="976"/>
        <v>0</v>
      </c>
      <c r="AP998" s="143">
        <f t="shared" si="976"/>
        <v>0</v>
      </c>
      <c r="AQ998" s="143">
        <f t="shared" si="976"/>
        <v>0</v>
      </c>
      <c r="AR998" s="143">
        <f t="shared" si="976"/>
        <v>0</v>
      </c>
      <c r="AS998" s="143">
        <f t="shared" si="976"/>
        <v>0</v>
      </c>
      <c r="AT998" s="143">
        <f t="shared" si="976"/>
        <v>0</v>
      </c>
      <c r="AU998" s="143"/>
      <c r="AV998" s="143">
        <f t="shared" ref="AV998:BA999" si="977">AV991+AV801+AV675+AV236</f>
        <v>0</v>
      </c>
      <c r="AW998" s="143">
        <f t="shared" si="977"/>
        <v>0</v>
      </c>
      <c r="AX998" s="143">
        <f t="shared" si="977"/>
        <v>0</v>
      </c>
      <c r="AY998" s="143">
        <f t="shared" si="977"/>
        <v>0</v>
      </c>
      <c r="AZ998" s="143">
        <f t="shared" si="977"/>
        <v>0</v>
      </c>
      <c r="BA998" s="143">
        <f t="shared" si="977"/>
        <v>0</v>
      </c>
      <c r="BB998" s="160"/>
      <c r="BC998" s="162"/>
    </row>
    <row r="999" spans="1:55" ht="31.2">
      <c r="A999" s="309"/>
      <c r="B999" s="328"/>
      <c r="C999" s="328"/>
      <c r="D999" s="220" t="s">
        <v>43</v>
      </c>
      <c r="E999" s="143">
        <f t="shared" si="969"/>
        <v>0</v>
      </c>
      <c r="F999" s="143">
        <f t="shared" si="969"/>
        <v>0</v>
      </c>
      <c r="G999" s="143">
        <f t="shared" ref="G999:AT999" si="978">G992+G802+G676+G237</f>
        <v>0</v>
      </c>
      <c r="H999" s="143">
        <f t="shared" si="978"/>
        <v>0</v>
      </c>
      <c r="I999" s="143">
        <f t="shared" si="978"/>
        <v>0</v>
      </c>
      <c r="J999" s="143">
        <f t="shared" si="978"/>
        <v>0</v>
      </c>
      <c r="K999" s="143">
        <f t="shared" si="978"/>
        <v>0</v>
      </c>
      <c r="L999" s="143">
        <f t="shared" si="978"/>
        <v>0</v>
      </c>
      <c r="M999" s="143">
        <f t="shared" si="978"/>
        <v>0</v>
      </c>
      <c r="N999" s="143">
        <f t="shared" si="978"/>
        <v>0</v>
      </c>
      <c r="O999" s="143">
        <f t="shared" si="978"/>
        <v>0</v>
      </c>
      <c r="P999" s="143">
        <f t="shared" si="978"/>
        <v>0</v>
      </c>
      <c r="Q999" s="143">
        <f t="shared" si="978"/>
        <v>0</v>
      </c>
      <c r="R999" s="143">
        <f t="shared" si="978"/>
        <v>0</v>
      </c>
      <c r="S999" s="143">
        <f t="shared" si="978"/>
        <v>0</v>
      </c>
      <c r="T999" s="143">
        <f t="shared" si="978"/>
        <v>0</v>
      </c>
      <c r="U999" s="143">
        <f t="shared" si="978"/>
        <v>0</v>
      </c>
      <c r="V999" s="143">
        <f t="shared" si="978"/>
        <v>0</v>
      </c>
      <c r="W999" s="143">
        <f t="shared" si="978"/>
        <v>0</v>
      </c>
      <c r="X999" s="143">
        <f t="shared" si="978"/>
        <v>0</v>
      </c>
      <c r="Y999" s="143">
        <f t="shared" si="978"/>
        <v>0</v>
      </c>
      <c r="Z999" s="143">
        <f t="shared" si="978"/>
        <v>0</v>
      </c>
      <c r="AA999" s="143">
        <f t="shared" si="978"/>
        <v>0</v>
      </c>
      <c r="AB999" s="143">
        <f t="shared" si="978"/>
        <v>0</v>
      </c>
      <c r="AC999" s="143">
        <f t="shared" si="978"/>
        <v>0</v>
      </c>
      <c r="AD999" s="143">
        <f t="shared" si="978"/>
        <v>0</v>
      </c>
      <c r="AE999" s="143">
        <f t="shared" si="978"/>
        <v>0</v>
      </c>
      <c r="AF999" s="143">
        <f t="shared" si="978"/>
        <v>0</v>
      </c>
      <c r="AG999" s="143">
        <f t="shared" si="978"/>
        <v>0</v>
      </c>
      <c r="AH999" s="143">
        <f t="shared" si="978"/>
        <v>0</v>
      </c>
      <c r="AI999" s="143">
        <f t="shared" si="978"/>
        <v>0</v>
      </c>
      <c r="AJ999" s="143">
        <f t="shared" si="978"/>
        <v>0</v>
      </c>
      <c r="AK999" s="143">
        <f t="shared" si="978"/>
        <v>0</v>
      </c>
      <c r="AL999" s="143">
        <f t="shared" si="978"/>
        <v>0</v>
      </c>
      <c r="AM999" s="143">
        <f t="shared" si="978"/>
        <v>0</v>
      </c>
      <c r="AN999" s="143">
        <f t="shared" si="978"/>
        <v>0</v>
      </c>
      <c r="AO999" s="143">
        <f t="shared" si="978"/>
        <v>0</v>
      </c>
      <c r="AP999" s="143">
        <f t="shared" si="978"/>
        <v>0</v>
      </c>
      <c r="AQ999" s="143">
        <f t="shared" si="978"/>
        <v>0</v>
      </c>
      <c r="AR999" s="143">
        <f t="shared" si="978"/>
        <v>0</v>
      </c>
      <c r="AS999" s="143">
        <f t="shared" si="978"/>
        <v>0</v>
      </c>
      <c r="AT999" s="143">
        <f t="shared" si="978"/>
        <v>0</v>
      </c>
      <c r="AU999" s="143"/>
      <c r="AV999" s="143">
        <f t="shared" si="977"/>
        <v>0</v>
      </c>
      <c r="AW999" s="143">
        <f t="shared" si="977"/>
        <v>0</v>
      </c>
      <c r="AX999" s="143">
        <f t="shared" si="977"/>
        <v>0</v>
      </c>
      <c r="AY999" s="143">
        <f t="shared" si="977"/>
        <v>0</v>
      </c>
      <c r="AZ999" s="143">
        <f t="shared" si="977"/>
        <v>0</v>
      </c>
      <c r="BA999" s="143">
        <f t="shared" si="977"/>
        <v>0</v>
      </c>
      <c r="BB999" s="160"/>
      <c r="BC999" s="162"/>
    </row>
    <row r="1000" spans="1:55" ht="14.4">
      <c r="A1000" s="340" t="s">
        <v>549</v>
      </c>
      <c r="B1000" s="341"/>
      <c r="C1000" s="341"/>
      <c r="D1000" s="341"/>
      <c r="E1000" s="341"/>
      <c r="F1000" s="341"/>
      <c r="G1000" s="341"/>
      <c r="H1000" s="341"/>
      <c r="I1000" s="341"/>
      <c r="J1000" s="341"/>
      <c r="K1000" s="341"/>
      <c r="L1000" s="341"/>
      <c r="M1000" s="341"/>
      <c r="N1000" s="341"/>
      <c r="O1000" s="341"/>
      <c r="P1000" s="341"/>
      <c r="Q1000" s="341"/>
      <c r="R1000" s="341"/>
      <c r="S1000" s="341"/>
      <c r="T1000" s="341"/>
      <c r="U1000" s="341"/>
      <c r="V1000" s="341"/>
      <c r="W1000" s="341"/>
      <c r="X1000" s="341"/>
      <c r="Y1000" s="341"/>
      <c r="Z1000" s="341"/>
      <c r="AA1000" s="341"/>
      <c r="AB1000" s="341"/>
      <c r="AC1000" s="341"/>
      <c r="AD1000" s="341"/>
      <c r="AE1000" s="341"/>
      <c r="AF1000" s="341"/>
      <c r="AG1000" s="341"/>
      <c r="AH1000" s="341"/>
      <c r="AI1000" s="341"/>
      <c r="AJ1000" s="341"/>
      <c r="AK1000" s="341"/>
      <c r="AL1000" s="341"/>
      <c r="AM1000" s="341"/>
      <c r="AN1000" s="341"/>
      <c r="AO1000" s="341"/>
      <c r="AP1000" s="341"/>
      <c r="AQ1000" s="341"/>
      <c r="AR1000" s="341"/>
      <c r="AS1000" s="341"/>
      <c r="AT1000" s="341"/>
      <c r="AU1000" s="341"/>
      <c r="AV1000" s="341"/>
      <c r="AW1000" s="341"/>
      <c r="AX1000" s="341"/>
      <c r="AY1000" s="341"/>
      <c r="AZ1000" s="341"/>
      <c r="BA1000" s="341"/>
      <c r="BB1000" s="341"/>
      <c r="BC1000" s="341"/>
    </row>
    <row r="1001" spans="1:55" ht="15.6">
      <c r="A1001" s="340"/>
      <c r="B1001" s="317"/>
      <c r="C1001" s="317"/>
      <c r="D1001" s="317"/>
      <c r="E1001" s="317"/>
      <c r="F1001" s="317"/>
      <c r="G1001" s="317"/>
      <c r="H1001" s="317"/>
      <c r="I1001" s="317"/>
      <c r="J1001" s="317"/>
      <c r="K1001" s="317"/>
      <c r="L1001" s="317"/>
      <c r="M1001" s="317"/>
      <c r="N1001" s="317"/>
      <c r="O1001" s="317"/>
      <c r="P1001" s="317"/>
      <c r="Q1001" s="317"/>
      <c r="R1001" s="317"/>
      <c r="S1001" s="317"/>
      <c r="T1001" s="317"/>
      <c r="U1001" s="317"/>
      <c r="V1001" s="317"/>
      <c r="W1001" s="317"/>
      <c r="X1001" s="317"/>
      <c r="Y1001" s="317"/>
      <c r="Z1001" s="317"/>
      <c r="AA1001" s="317"/>
      <c r="AB1001" s="317"/>
      <c r="AC1001" s="317"/>
      <c r="AD1001" s="317"/>
      <c r="AE1001" s="317"/>
      <c r="AF1001" s="317"/>
      <c r="AG1001" s="317"/>
      <c r="AH1001" s="317"/>
      <c r="AI1001" s="317"/>
      <c r="AJ1001" s="317"/>
      <c r="AK1001" s="317"/>
      <c r="AL1001" s="317"/>
      <c r="AM1001" s="317"/>
      <c r="AN1001" s="317"/>
      <c r="AO1001" s="317"/>
      <c r="AP1001" s="317"/>
      <c r="AQ1001" s="317"/>
      <c r="AR1001" s="317"/>
      <c r="AS1001" s="317"/>
      <c r="AT1001" s="317"/>
      <c r="AU1001" s="317"/>
      <c r="AV1001" s="317"/>
      <c r="AW1001" s="317"/>
      <c r="AX1001" s="317"/>
      <c r="AY1001" s="317"/>
      <c r="AZ1001" s="317"/>
      <c r="BA1001" s="317"/>
      <c r="BB1001" s="317"/>
      <c r="BC1001" s="317"/>
    </row>
    <row r="1002" spans="1:55" ht="22.5" customHeight="1">
      <c r="A1002" s="309" t="s">
        <v>550</v>
      </c>
      <c r="B1002" s="310" t="s">
        <v>551</v>
      </c>
      <c r="C1002" s="310" t="s">
        <v>298</v>
      </c>
      <c r="D1002" s="164" t="s">
        <v>41</v>
      </c>
      <c r="E1002" s="163">
        <f>H1002+K1002+N1002+Q1002+T1002+W1002+Z1002+AE1002+AJ1002+AO1002+AT1002+AY1002</f>
        <v>65182.500000000015</v>
      </c>
      <c r="F1002" s="207">
        <f t="shared" ref="F1002:F1008" si="979">I1002+L1002+O1002+R1002+U1002+X1002+AA1002+AF1002+AK1002+AP1002+AU1002+AZ1002</f>
        <v>52145.649770000011</v>
      </c>
      <c r="G1002" s="163">
        <f t="shared" ref="G1002:G1040" si="980">F1002*100/E1002</f>
        <v>79.999462693207533</v>
      </c>
      <c r="H1002" s="163">
        <f>H1003+H1004+H1005+H1007+H1008</f>
        <v>0</v>
      </c>
      <c r="I1002" s="163">
        <f t="shared" ref="I1002" si="981">I1003+I1004+I1005+I1007+I1008</f>
        <v>0</v>
      </c>
      <c r="J1002" s="163"/>
      <c r="K1002" s="163">
        <f>K1003+K1004+K1005+K1007+K1008</f>
        <v>9307.11607</v>
      </c>
      <c r="L1002" s="163">
        <f t="shared" ref="L1002" si="982">L1003+L1004+L1005+L1007+L1008</f>
        <v>9307.11607</v>
      </c>
      <c r="M1002" s="163"/>
      <c r="N1002" s="163">
        <f t="shared" ref="N1002:O1002" si="983">N1003+N1004+N1005+N1007+N1008</f>
        <v>3203.88393</v>
      </c>
      <c r="O1002" s="163">
        <f t="shared" si="983"/>
        <v>3203.88393</v>
      </c>
      <c r="P1002" s="163"/>
      <c r="Q1002" s="163">
        <f t="shared" ref="Q1002:R1002" si="984">Q1003+Q1004+Q1005+Q1007+Q1008</f>
        <v>16031.51132</v>
      </c>
      <c r="R1002" s="163">
        <f t="shared" si="984"/>
        <v>16031.51132</v>
      </c>
      <c r="S1002" s="163"/>
      <c r="T1002" s="163">
        <f t="shared" ref="T1002:U1002" si="985">T1003+T1004+T1005+T1007+T1008</f>
        <v>5396.7441799999997</v>
      </c>
      <c r="U1002" s="163">
        <f t="shared" si="985"/>
        <v>5396.7441799999997</v>
      </c>
      <c r="V1002" s="163"/>
      <c r="W1002" s="163">
        <f t="shared" ref="W1002:X1002" si="986">W1003+W1004+W1005+W1007+W1008</f>
        <v>3981.51962</v>
      </c>
      <c r="X1002" s="163">
        <f t="shared" si="986"/>
        <v>3981.51962</v>
      </c>
      <c r="Y1002" s="163"/>
      <c r="Z1002" s="163">
        <f t="shared" ref="Z1002:AC1002" si="987">Z1003+Z1004+Z1005+Z1007+Z1008</f>
        <v>2452.8806199999999</v>
      </c>
      <c r="AA1002" s="163">
        <f t="shared" si="987"/>
        <v>2452.8806199999999</v>
      </c>
      <c r="AB1002" s="163">
        <f t="shared" si="987"/>
        <v>0</v>
      </c>
      <c r="AC1002" s="163">
        <f t="shared" si="987"/>
        <v>0</v>
      </c>
      <c r="AD1002" s="163"/>
      <c r="AE1002" s="163">
        <f t="shared" ref="AE1002:AH1002" si="988">AE1003+AE1004+AE1005+AE1007+AE1008</f>
        <v>1575.68533</v>
      </c>
      <c r="AF1002" s="163">
        <f t="shared" si="988"/>
        <v>1575.68533</v>
      </c>
      <c r="AG1002" s="163">
        <f t="shared" si="988"/>
        <v>0</v>
      </c>
      <c r="AH1002" s="163">
        <f t="shared" si="988"/>
        <v>0</v>
      </c>
      <c r="AI1002" s="163"/>
      <c r="AJ1002" s="163">
        <f t="shared" ref="AJ1002:AM1002" si="989">AJ1003+AJ1004+AJ1005+AJ1007+AJ1008</f>
        <v>2603.2724700000003</v>
      </c>
      <c r="AK1002" s="163">
        <f t="shared" si="989"/>
        <v>2603.2724700000003</v>
      </c>
      <c r="AL1002" s="163">
        <f t="shared" si="989"/>
        <v>0</v>
      </c>
      <c r="AM1002" s="163">
        <f t="shared" si="989"/>
        <v>0</v>
      </c>
      <c r="AN1002" s="163"/>
      <c r="AO1002" s="163">
        <f t="shared" ref="AO1002:AR1002" si="990">AO1003+AO1004+AO1005+AO1007+AO1008</f>
        <v>3431.9542300000003</v>
      </c>
      <c r="AP1002" s="163">
        <f t="shared" si="990"/>
        <v>3431.9542300000003</v>
      </c>
      <c r="AQ1002" s="163">
        <f t="shared" si="990"/>
        <v>0</v>
      </c>
      <c r="AR1002" s="163">
        <f t="shared" si="990"/>
        <v>0</v>
      </c>
      <c r="AS1002" s="163"/>
      <c r="AT1002" s="163">
        <f t="shared" ref="AT1002:AW1002" si="991">AT1003+AT1004+AT1005+AT1007+AT1008</f>
        <v>4161.0820000000003</v>
      </c>
      <c r="AU1002" s="163">
        <f t="shared" si="991"/>
        <v>4161.0820000000003</v>
      </c>
      <c r="AV1002" s="163">
        <f t="shared" si="991"/>
        <v>0</v>
      </c>
      <c r="AW1002" s="163">
        <f t="shared" si="991"/>
        <v>0</v>
      </c>
      <c r="AX1002" s="163"/>
      <c r="AY1002" s="163">
        <f t="shared" ref="AY1002:AZ1002" si="992">AY1003+AY1004+AY1005+AY1007+AY1008</f>
        <v>13036.85023</v>
      </c>
      <c r="AZ1002" s="163">
        <f t="shared" si="992"/>
        <v>0</v>
      </c>
      <c r="BA1002" s="163"/>
      <c r="BB1002" s="331" t="s">
        <v>405</v>
      </c>
      <c r="BC1002" s="174"/>
    </row>
    <row r="1003" spans="1:55" ht="32.25" customHeight="1">
      <c r="A1003" s="309"/>
      <c r="B1003" s="310"/>
      <c r="C1003" s="310"/>
      <c r="D1003" s="161" t="s">
        <v>37</v>
      </c>
      <c r="E1003" s="163">
        <f t="shared" ref="E1003:E1004" si="993">H1003+K1003+N1003+Q1003+T1003+W1003+Z1003+AE1003+AJ1003+AO1003+AT1003+AY1003</f>
        <v>0</v>
      </c>
      <c r="F1003" s="163">
        <f t="shared" si="979"/>
        <v>0</v>
      </c>
      <c r="G1003" s="163"/>
      <c r="H1003" s="163">
        <f>H1010+H1017</f>
        <v>0</v>
      </c>
      <c r="I1003" s="163">
        <f t="shared" ref="I1003:BA1003" si="994">I1010+I1017</f>
        <v>0</v>
      </c>
      <c r="J1003" s="163">
        <f t="shared" si="994"/>
        <v>0</v>
      </c>
      <c r="K1003" s="163">
        <f t="shared" si="994"/>
        <v>0</v>
      </c>
      <c r="L1003" s="163">
        <f t="shared" si="994"/>
        <v>0</v>
      </c>
      <c r="M1003" s="163">
        <f t="shared" si="994"/>
        <v>0</v>
      </c>
      <c r="N1003" s="163">
        <f t="shared" si="994"/>
        <v>0</v>
      </c>
      <c r="O1003" s="163">
        <f t="shared" si="994"/>
        <v>0</v>
      </c>
      <c r="P1003" s="163">
        <f t="shared" si="994"/>
        <v>0</v>
      </c>
      <c r="Q1003" s="163">
        <f t="shared" si="994"/>
        <v>0</v>
      </c>
      <c r="R1003" s="163">
        <f t="shared" si="994"/>
        <v>0</v>
      </c>
      <c r="S1003" s="163">
        <f t="shared" si="994"/>
        <v>0</v>
      </c>
      <c r="T1003" s="163">
        <f t="shared" si="994"/>
        <v>0</v>
      </c>
      <c r="U1003" s="163">
        <f t="shared" si="994"/>
        <v>0</v>
      </c>
      <c r="V1003" s="163">
        <f t="shared" si="994"/>
        <v>0</v>
      </c>
      <c r="W1003" s="163">
        <f t="shared" si="994"/>
        <v>0</v>
      </c>
      <c r="X1003" s="163">
        <f t="shared" si="994"/>
        <v>0</v>
      </c>
      <c r="Y1003" s="163">
        <f t="shared" si="994"/>
        <v>0</v>
      </c>
      <c r="Z1003" s="163">
        <f t="shared" si="994"/>
        <v>0</v>
      </c>
      <c r="AA1003" s="163">
        <f t="shared" si="994"/>
        <v>0</v>
      </c>
      <c r="AB1003" s="163">
        <f t="shared" si="994"/>
        <v>0</v>
      </c>
      <c r="AC1003" s="163">
        <f t="shared" si="994"/>
        <v>0</v>
      </c>
      <c r="AD1003" s="163">
        <f t="shared" si="994"/>
        <v>0</v>
      </c>
      <c r="AE1003" s="163">
        <f t="shared" si="994"/>
        <v>0</v>
      </c>
      <c r="AF1003" s="163">
        <f t="shared" si="994"/>
        <v>0</v>
      </c>
      <c r="AG1003" s="163">
        <f t="shared" si="994"/>
        <v>0</v>
      </c>
      <c r="AH1003" s="163">
        <f t="shared" si="994"/>
        <v>0</v>
      </c>
      <c r="AI1003" s="163">
        <f t="shared" si="994"/>
        <v>0</v>
      </c>
      <c r="AJ1003" s="163">
        <f t="shared" si="994"/>
        <v>0</v>
      </c>
      <c r="AK1003" s="163">
        <f t="shared" si="994"/>
        <v>0</v>
      </c>
      <c r="AL1003" s="163">
        <f t="shared" si="994"/>
        <v>0</v>
      </c>
      <c r="AM1003" s="163">
        <f t="shared" si="994"/>
        <v>0</v>
      </c>
      <c r="AN1003" s="163">
        <f t="shared" si="994"/>
        <v>0</v>
      </c>
      <c r="AO1003" s="163">
        <f t="shared" si="994"/>
        <v>0</v>
      </c>
      <c r="AP1003" s="163">
        <f t="shared" si="994"/>
        <v>0</v>
      </c>
      <c r="AQ1003" s="163">
        <f t="shared" si="994"/>
        <v>0</v>
      </c>
      <c r="AR1003" s="163">
        <f t="shared" si="994"/>
        <v>0</v>
      </c>
      <c r="AS1003" s="163">
        <f t="shared" si="994"/>
        <v>0</v>
      </c>
      <c r="AT1003" s="163">
        <f t="shared" si="994"/>
        <v>0</v>
      </c>
      <c r="AU1003" s="163">
        <f t="shared" si="994"/>
        <v>0</v>
      </c>
      <c r="AV1003" s="163">
        <f t="shared" si="994"/>
        <v>0</v>
      </c>
      <c r="AW1003" s="163">
        <f t="shared" si="994"/>
        <v>0</v>
      </c>
      <c r="AX1003" s="163">
        <f t="shared" si="994"/>
        <v>0</v>
      </c>
      <c r="AY1003" s="163">
        <f t="shared" si="994"/>
        <v>0</v>
      </c>
      <c r="AZ1003" s="163">
        <f t="shared" si="994"/>
        <v>0</v>
      </c>
      <c r="BA1003" s="163">
        <f t="shared" si="994"/>
        <v>0</v>
      </c>
      <c r="BB1003" s="332"/>
      <c r="BC1003" s="174"/>
    </row>
    <row r="1004" spans="1:55" ht="50.25" customHeight="1">
      <c r="A1004" s="309"/>
      <c r="B1004" s="310"/>
      <c r="C1004" s="310"/>
      <c r="D1004" s="161" t="s">
        <v>2</v>
      </c>
      <c r="E1004" s="163">
        <f t="shared" si="993"/>
        <v>53700</v>
      </c>
      <c r="F1004" s="163">
        <f t="shared" si="979"/>
        <v>44092.91431</v>
      </c>
      <c r="G1004" s="163">
        <f t="shared" si="980"/>
        <v>82.109710074487893</v>
      </c>
      <c r="H1004" s="163">
        <f t="shared" ref="H1004:BA1004" si="995">H1011+H1018</f>
        <v>0</v>
      </c>
      <c r="I1004" s="163">
        <f t="shared" si="995"/>
        <v>0</v>
      </c>
      <c r="J1004" s="163">
        <f t="shared" si="995"/>
        <v>0</v>
      </c>
      <c r="K1004" s="163">
        <f t="shared" si="995"/>
        <v>9307.11607</v>
      </c>
      <c r="L1004" s="163">
        <f t="shared" si="995"/>
        <v>9307.11607</v>
      </c>
      <c r="M1004" s="163">
        <f t="shared" si="995"/>
        <v>0</v>
      </c>
      <c r="N1004" s="163">
        <f t="shared" si="995"/>
        <v>3203.88393</v>
      </c>
      <c r="O1004" s="163">
        <f t="shared" si="995"/>
        <v>3203.88393</v>
      </c>
      <c r="P1004" s="163">
        <f t="shared" si="995"/>
        <v>0</v>
      </c>
      <c r="Q1004" s="163">
        <f t="shared" si="995"/>
        <v>11401.79955</v>
      </c>
      <c r="R1004" s="163">
        <f t="shared" si="995"/>
        <v>11401.79955</v>
      </c>
      <c r="S1004" s="163">
        <f t="shared" si="995"/>
        <v>0</v>
      </c>
      <c r="T1004" s="163">
        <f t="shared" si="995"/>
        <v>4464.87626</v>
      </c>
      <c r="U1004" s="163">
        <f t="shared" si="995"/>
        <v>4464.87626</v>
      </c>
      <c r="V1004" s="163">
        <f t="shared" si="995"/>
        <v>0</v>
      </c>
      <c r="W1004" s="163">
        <f t="shared" si="995"/>
        <v>3336.4785099999999</v>
      </c>
      <c r="X1004" s="163">
        <f t="shared" si="995"/>
        <v>3336.4785099999999</v>
      </c>
      <c r="Y1004" s="163">
        <f t="shared" si="995"/>
        <v>0</v>
      </c>
      <c r="Z1004" s="163">
        <f t="shared" si="995"/>
        <v>2168.07989</v>
      </c>
      <c r="AA1004" s="163">
        <f t="shared" si="995"/>
        <v>2168.07989</v>
      </c>
      <c r="AB1004" s="163">
        <f t="shared" si="995"/>
        <v>0</v>
      </c>
      <c r="AC1004" s="163">
        <f t="shared" si="995"/>
        <v>0</v>
      </c>
      <c r="AD1004" s="163">
        <f t="shared" si="995"/>
        <v>0</v>
      </c>
      <c r="AE1004" s="163">
        <f t="shared" si="995"/>
        <v>1403.90625</v>
      </c>
      <c r="AF1004" s="163">
        <f t="shared" si="995"/>
        <v>1403.90625</v>
      </c>
      <c r="AG1004" s="163">
        <f t="shared" si="995"/>
        <v>0</v>
      </c>
      <c r="AH1004" s="163">
        <f t="shared" si="995"/>
        <v>0</v>
      </c>
      <c r="AI1004" s="163">
        <f t="shared" si="995"/>
        <v>0</v>
      </c>
      <c r="AJ1004" s="163">
        <f t="shared" si="995"/>
        <v>2366.8789900000002</v>
      </c>
      <c r="AK1004" s="163">
        <f t="shared" si="995"/>
        <v>2366.8789900000002</v>
      </c>
      <c r="AL1004" s="163">
        <f t="shared" si="995"/>
        <v>0</v>
      </c>
      <c r="AM1004" s="163">
        <f t="shared" si="995"/>
        <v>0</v>
      </c>
      <c r="AN1004" s="163">
        <f t="shared" si="995"/>
        <v>0</v>
      </c>
      <c r="AO1004" s="163">
        <f t="shared" si="995"/>
        <v>2957.0343800000001</v>
      </c>
      <c r="AP1004" s="163">
        <f t="shared" si="995"/>
        <v>2957.0343800000001</v>
      </c>
      <c r="AQ1004" s="163">
        <f t="shared" si="995"/>
        <v>0</v>
      </c>
      <c r="AR1004" s="163">
        <f t="shared" si="995"/>
        <v>0</v>
      </c>
      <c r="AS1004" s="163">
        <f t="shared" si="995"/>
        <v>0</v>
      </c>
      <c r="AT1004" s="163">
        <f t="shared" si="995"/>
        <v>3482.8604799999998</v>
      </c>
      <c r="AU1004" s="163">
        <f t="shared" si="995"/>
        <v>3482.8604799999998</v>
      </c>
      <c r="AV1004" s="163">
        <f t="shared" si="995"/>
        <v>0</v>
      </c>
      <c r="AW1004" s="163">
        <f t="shared" si="995"/>
        <v>0</v>
      </c>
      <c r="AX1004" s="163">
        <f t="shared" si="995"/>
        <v>0</v>
      </c>
      <c r="AY1004" s="163">
        <f>AY1011+AY1018+AY1025</f>
        <v>9607.0856899999999</v>
      </c>
      <c r="AZ1004" s="163">
        <f>AZ1011+AZ1018+AZ1025</f>
        <v>0</v>
      </c>
      <c r="BA1004" s="163">
        <f t="shared" si="995"/>
        <v>0</v>
      </c>
      <c r="BB1004" s="332"/>
      <c r="BC1004" s="174"/>
    </row>
    <row r="1005" spans="1:55" ht="22.5" customHeight="1">
      <c r="A1005" s="309"/>
      <c r="B1005" s="310"/>
      <c r="C1005" s="310"/>
      <c r="D1005" s="162" t="s">
        <v>268</v>
      </c>
      <c r="E1005" s="163">
        <f>H1005+K1005+N1005+Q1005+T1005+W1005+Z1005+AE1005+AJ1005+AO1005+AT1005+AY1005</f>
        <v>11482.5</v>
      </c>
      <c r="F1005" s="163">
        <f t="shared" si="979"/>
        <v>8052.7354599999999</v>
      </c>
      <c r="G1005" s="163">
        <f t="shared" si="980"/>
        <v>70.130506945351627</v>
      </c>
      <c r="H1005" s="163">
        <f t="shared" ref="H1005:BA1005" si="996">H1012+H1019</f>
        <v>0</v>
      </c>
      <c r="I1005" s="163">
        <f t="shared" si="996"/>
        <v>0</v>
      </c>
      <c r="J1005" s="163">
        <f t="shared" si="996"/>
        <v>0</v>
      </c>
      <c r="K1005" s="163">
        <f t="shared" si="996"/>
        <v>0</v>
      </c>
      <c r="L1005" s="163">
        <f t="shared" si="996"/>
        <v>0</v>
      </c>
      <c r="M1005" s="163">
        <f t="shared" si="996"/>
        <v>0</v>
      </c>
      <c r="N1005" s="163">
        <f t="shared" si="996"/>
        <v>0</v>
      </c>
      <c r="O1005" s="163">
        <f t="shared" si="996"/>
        <v>0</v>
      </c>
      <c r="P1005" s="163">
        <f t="shared" si="996"/>
        <v>0</v>
      </c>
      <c r="Q1005" s="163">
        <f t="shared" si="996"/>
        <v>4629.7117699999999</v>
      </c>
      <c r="R1005" s="163">
        <f t="shared" si="996"/>
        <v>4629.7117699999999</v>
      </c>
      <c r="S1005" s="163">
        <f t="shared" si="996"/>
        <v>0</v>
      </c>
      <c r="T1005" s="163">
        <f t="shared" si="996"/>
        <v>931.86792000000003</v>
      </c>
      <c r="U1005" s="163">
        <f t="shared" si="996"/>
        <v>931.86792000000003</v>
      </c>
      <c r="V1005" s="163">
        <f t="shared" si="996"/>
        <v>0</v>
      </c>
      <c r="W1005" s="163">
        <f t="shared" si="996"/>
        <v>645.04111</v>
      </c>
      <c r="X1005" s="163">
        <f t="shared" si="996"/>
        <v>645.04111</v>
      </c>
      <c r="Y1005" s="163">
        <f t="shared" si="996"/>
        <v>0</v>
      </c>
      <c r="Z1005" s="163">
        <f t="shared" si="996"/>
        <v>284.80072999999999</v>
      </c>
      <c r="AA1005" s="163">
        <f t="shared" si="996"/>
        <v>284.80072999999999</v>
      </c>
      <c r="AB1005" s="163">
        <f t="shared" si="996"/>
        <v>0</v>
      </c>
      <c r="AC1005" s="163">
        <f t="shared" si="996"/>
        <v>0</v>
      </c>
      <c r="AD1005" s="163">
        <f t="shared" si="996"/>
        <v>0</v>
      </c>
      <c r="AE1005" s="163">
        <f t="shared" si="996"/>
        <v>171.77907999999999</v>
      </c>
      <c r="AF1005" s="163">
        <f t="shared" si="996"/>
        <v>171.77907999999999</v>
      </c>
      <c r="AG1005" s="163">
        <f t="shared" si="996"/>
        <v>0</v>
      </c>
      <c r="AH1005" s="163">
        <f t="shared" si="996"/>
        <v>0</v>
      </c>
      <c r="AI1005" s="163">
        <f t="shared" si="996"/>
        <v>0</v>
      </c>
      <c r="AJ1005" s="163">
        <f t="shared" si="996"/>
        <v>236.39348000000001</v>
      </c>
      <c r="AK1005" s="163">
        <f t="shared" si="996"/>
        <v>236.39348000000001</v>
      </c>
      <c r="AL1005" s="163">
        <f t="shared" si="996"/>
        <v>0</v>
      </c>
      <c r="AM1005" s="163">
        <f t="shared" si="996"/>
        <v>0</v>
      </c>
      <c r="AN1005" s="163">
        <f t="shared" si="996"/>
        <v>0</v>
      </c>
      <c r="AO1005" s="163">
        <f t="shared" si="996"/>
        <v>474.91985</v>
      </c>
      <c r="AP1005" s="163">
        <f t="shared" si="996"/>
        <v>474.91985</v>
      </c>
      <c r="AQ1005" s="163">
        <f t="shared" si="996"/>
        <v>0</v>
      </c>
      <c r="AR1005" s="163">
        <f t="shared" si="996"/>
        <v>0</v>
      </c>
      <c r="AS1005" s="163">
        <f t="shared" si="996"/>
        <v>0</v>
      </c>
      <c r="AT1005" s="163">
        <f t="shared" si="996"/>
        <v>678.22152000000006</v>
      </c>
      <c r="AU1005" s="163">
        <f t="shared" si="996"/>
        <v>678.22152000000006</v>
      </c>
      <c r="AV1005" s="163">
        <f t="shared" si="996"/>
        <v>0</v>
      </c>
      <c r="AW1005" s="163">
        <f t="shared" si="996"/>
        <v>0</v>
      </c>
      <c r="AX1005" s="163">
        <f t="shared" si="996"/>
        <v>0</v>
      </c>
      <c r="AY1005" s="163">
        <f t="shared" si="996"/>
        <v>3429.7645400000001</v>
      </c>
      <c r="AZ1005" s="163">
        <f t="shared" si="996"/>
        <v>0</v>
      </c>
      <c r="BA1005" s="163">
        <f t="shared" si="996"/>
        <v>0</v>
      </c>
      <c r="BB1005" s="332"/>
      <c r="BC1005" s="174"/>
    </row>
    <row r="1006" spans="1:55" ht="82.5" customHeight="1">
      <c r="A1006" s="309"/>
      <c r="B1006" s="310"/>
      <c r="C1006" s="310"/>
      <c r="D1006" s="162" t="s">
        <v>274</v>
      </c>
      <c r="E1006" s="163">
        <f t="shared" ref="E1006:E1008" si="997">H1006+K1006+N1006+Q1006+T1006+W1006+Z1006+AE1006+AJ1006+AO1006+AT1006+AY1006</f>
        <v>0</v>
      </c>
      <c r="F1006" s="163">
        <f t="shared" si="979"/>
        <v>0</v>
      </c>
      <c r="G1006" s="163"/>
      <c r="H1006" s="163">
        <f t="shared" ref="H1006:BA1006" si="998">H1013+H1020</f>
        <v>0</v>
      </c>
      <c r="I1006" s="163">
        <f t="shared" si="998"/>
        <v>0</v>
      </c>
      <c r="J1006" s="163">
        <f t="shared" si="998"/>
        <v>0</v>
      </c>
      <c r="K1006" s="163">
        <f t="shared" si="998"/>
        <v>0</v>
      </c>
      <c r="L1006" s="163">
        <f t="shared" si="998"/>
        <v>0</v>
      </c>
      <c r="M1006" s="163">
        <f t="shared" si="998"/>
        <v>0</v>
      </c>
      <c r="N1006" s="163">
        <f t="shared" si="998"/>
        <v>0</v>
      </c>
      <c r="O1006" s="163">
        <f t="shared" si="998"/>
        <v>0</v>
      </c>
      <c r="P1006" s="163">
        <f t="shared" si="998"/>
        <v>0</v>
      </c>
      <c r="Q1006" s="163">
        <f t="shared" si="998"/>
        <v>0</v>
      </c>
      <c r="R1006" s="163">
        <f t="shared" si="998"/>
        <v>0</v>
      </c>
      <c r="S1006" s="163">
        <f t="shared" si="998"/>
        <v>0</v>
      </c>
      <c r="T1006" s="163">
        <f t="shared" si="998"/>
        <v>0</v>
      </c>
      <c r="U1006" s="163">
        <f t="shared" si="998"/>
        <v>0</v>
      </c>
      <c r="V1006" s="163">
        <f t="shared" si="998"/>
        <v>0</v>
      </c>
      <c r="W1006" s="163">
        <f t="shared" si="998"/>
        <v>0</v>
      </c>
      <c r="X1006" s="163">
        <f t="shared" si="998"/>
        <v>0</v>
      </c>
      <c r="Y1006" s="163">
        <f t="shared" si="998"/>
        <v>0</v>
      </c>
      <c r="Z1006" s="163">
        <f t="shared" si="998"/>
        <v>0</v>
      </c>
      <c r="AA1006" s="163">
        <f t="shared" si="998"/>
        <v>0</v>
      </c>
      <c r="AB1006" s="163">
        <f t="shared" si="998"/>
        <v>0</v>
      </c>
      <c r="AC1006" s="163">
        <f t="shared" si="998"/>
        <v>0</v>
      </c>
      <c r="AD1006" s="163">
        <f t="shared" si="998"/>
        <v>0</v>
      </c>
      <c r="AE1006" s="163">
        <f t="shared" si="998"/>
        <v>0</v>
      </c>
      <c r="AF1006" s="163">
        <f t="shared" si="998"/>
        <v>0</v>
      </c>
      <c r="AG1006" s="163">
        <f t="shared" si="998"/>
        <v>0</v>
      </c>
      <c r="AH1006" s="163">
        <f t="shared" si="998"/>
        <v>0</v>
      </c>
      <c r="AI1006" s="163">
        <f t="shared" si="998"/>
        <v>0</v>
      </c>
      <c r="AJ1006" s="163">
        <f t="shared" si="998"/>
        <v>0</v>
      </c>
      <c r="AK1006" s="163">
        <f t="shared" si="998"/>
        <v>0</v>
      </c>
      <c r="AL1006" s="163">
        <f t="shared" si="998"/>
        <v>0</v>
      </c>
      <c r="AM1006" s="163">
        <f t="shared" si="998"/>
        <v>0</v>
      </c>
      <c r="AN1006" s="163">
        <f t="shared" si="998"/>
        <v>0</v>
      </c>
      <c r="AO1006" s="163">
        <f t="shared" si="998"/>
        <v>0</v>
      </c>
      <c r="AP1006" s="163">
        <f t="shared" si="998"/>
        <v>0</v>
      </c>
      <c r="AQ1006" s="163">
        <f t="shared" si="998"/>
        <v>0</v>
      </c>
      <c r="AR1006" s="163">
        <f t="shared" si="998"/>
        <v>0</v>
      </c>
      <c r="AS1006" s="163">
        <f t="shared" si="998"/>
        <v>0</v>
      </c>
      <c r="AT1006" s="163">
        <f t="shared" si="998"/>
        <v>0</v>
      </c>
      <c r="AU1006" s="163">
        <f t="shared" si="998"/>
        <v>0</v>
      </c>
      <c r="AV1006" s="163">
        <f t="shared" si="998"/>
        <v>0</v>
      </c>
      <c r="AW1006" s="163">
        <f t="shared" si="998"/>
        <v>0</v>
      </c>
      <c r="AX1006" s="163">
        <f t="shared" si="998"/>
        <v>0</v>
      </c>
      <c r="AY1006" s="163">
        <f t="shared" si="998"/>
        <v>0</v>
      </c>
      <c r="AZ1006" s="163">
        <f t="shared" si="998"/>
        <v>0</v>
      </c>
      <c r="BA1006" s="163">
        <f t="shared" si="998"/>
        <v>0</v>
      </c>
      <c r="BB1006" s="332"/>
      <c r="BC1006" s="174"/>
    </row>
    <row r="1007" spans="1:55" ht="22.5" customHeight="1">
      <c r="A1007" s="309"/>
      <c r="B1007" s="310"/>
      <c r="C1007" s="310"/>
      <c r="D1007" s="162" t="s">
        <v>269</v>
      </c>
      <c r="E1007" s="163">
        <f t="shared" si="997"/>
        <v>0</v>
      </c>
      <c r="F1007" s="163">
        <f t="shared" si="979"/>
        <v>0</v>
      </c>
      <c r="G1007" s="163"/>
      <c r="H1007" s="163">
        <f t="shared" ref="H1007:BA1007" si="999">H1014+H1021</f>
        <v>0</v>
      </c>
      <c r="I1007" s="163">
        <f t="shared" si="999"/>
        <v>0</v>
      </c>
      <c r="J1007" s="163">
        <f t="shared" si="999"/>
        <v>0</v>
      </c>
      <c r="K1007" s="163">
        <f t="shared" si="999"/>
        <v>0</v>
      </c>
      <c r="L1007" s="163">
        <f t="shared" si="999"/>
        <v>0</v>
      </c>
      <c r="M1007" s="163">
        <f t="shared" si="999"/>
        <v>0</v>
      </c>
      <c r="N1007" s="163">
        <f t="shared" si="999"/>
        <v>0</v>
      </c>
      <c r="O1007" s="163">
        <f t="shared" si="999"/>
        <v>0</v>
      </c>
      <c r="P1007" s="163">
        <f t="shared" si="999"/>
        <v>0</v>
      </c>
      <c r="Q1007" s="163">
        <f t="shared" si="999"/>
        <v>0</v>
      </c>
      <c r="R1007" s="163">
        <f t="shared" si="999"/>
        <v>0</v>
      </c>
      <c r="S1007" s="163">
        <f t="shared" si="999"/>
        <v>0</v>
      </c>
      <c r="T1007" s="163">
        <f t="shared" si="999"/>
        <v>0</v>
      </c>
      <c r="U1007" s="163">
        <f t="shared" si="999"/>
        <v>0</v>
      </c>
      <c r="V1007" s="163">
        <f t="shared" si="999"/>
        <v>0</v>
      </c>
      <c r="W1007" s="163">
        <f t="shared" si="999"/>
        <v>0</v>
      </c>
      <c r="X1007" s="163">
        <f t="shared" si="999"/>
        <v>0</v>
      </c>
      <c r="Y1007" s="163">
        <f t="shared" si="999"/>
        <v>0</v>
      </c>
      <c r="Z1007" s="163">
        <f t="shared" si="999"/>
        <v>0</v>
      </c>
      <c r="AA1007" s="163">
        <f t="shared" si="999"/>
        <v>0</v>
      </c>
      <c r="AB1007" s="163">
        <f t="shared" si="999"/>
        <v>0</v>
      </c>
      <c r="AC1007" s="163">
        <f t="shared" si="999"/>
        <v>0</v>
      </c>
      <c r="AD1007" s="163">
        <f t="shared" si="999"/>
        <v>0</v>
      </c>
      <c r="AE1007" s="163">
        <f t="shared" si="999"/>
        <v>0</v>
      </c>
      <c r="AF1007" s="163">
        <f t="shared" si="999"/>
        <v>0</v>
      </c>
      <c r="AG1007" s="163">
        <f t="shared" si="999"/>
        <v>0</v>
      </c>
      <c r="AH1007" s="163">
        <f t="shared" si="999"/>
        <v>0</v>
      </c>
      <c r="AI1007" s="163">
        <f t="shared" si="999"/>
        <v>0</v>
      </c>
      <c r="AJ1007" s="163">
        <f t="shared" si="999"/>
        <v>0</v>
      </c>
      <c r="AK1007" s="163">
        <f t="shared" si="999"/>
        <v>0</v>
      </c>
      <c r="AL1007" s="163">
        <f t="shared" si="999"/>
        <v>0</v>
      </c>
      <c r="AM1007" s="163">
        <f t="shared" si="999"/>
        <v>0</v>
      </c>
      <c r="AN1007" s="163">
        <f t="shared" si="999"/>
        <v>0</v>
      </c>
      <c r="AO1007" s="163">
        <f t="shared" si="999"/>
        <v>0</v>
      </c>
      <c r="AP1007" s="163">
        <f t="shared" si="999"/>
        <v>0</v>
      </c>
      <c r="AQ1007" s="163">
        <f t="shared" si="999"/>
        <v>0</v>
      </c>
      <c r="AR1007" s="163">
        <f t="shared" si="999"/>
        <v>0</v>
      </c>
      <c r="AS1007" s="163">
        <f t="shared" si="999"/>
        <v>0</v>
      </c>
      <c r="AT1007" s="163">
        <f t="shared" si="999"/>
        <v>0</v>
      </c>
      <c r="AU1007" s="163">
        <f t="shared" si="999"/>
        <v>0</v>
      </c>
      <c r="AV1007" s="163">
        <f t="shared" si="999"/>
        <v>0</v>
      </c>
      <c r="AW1007" s="163">
        <f t="shared" si="999"/>
        <v>0</v>
      </c>
      <c r="AX1007" s="163">
        <f t="shared" si="999"/>
        <v>0</v>
      </c>
      <c r="AY1007" s="163">
        <f t="shared" si="999"/>
        <v>0</v>
      </c>
      <c r="AZ1007" s="163">
        <f t="shared" si="999"/>
        <v>0</v>
      </c>
      <c r="BA1007" s="163">
        <f t="shared" si="999"/>
        <v>0</v>
      </c>
      <c r="BB1007" s="332"/>
      <c r="BC1007" s="174"/>
    </row>
    <row r="1008" spans="1:55" ht="31.2">
      <c r="A1008" s="309"/>
      <c r="B1008" s="310"/>
      <c r="C1008" s="310"/>
      <c r="D1008" s="162" t="s">
        <v>43</v>
      </c>
      <c r="E1008" s="163">
        <f t="shared" si="997"/>
        <v>0</v>
      </c>
      <c r="F1008" s="163">
        <f t="shared" si="979"/>
        <v>0</v>
      </c>
      <c r="G1008" s="163"/>
      <c r="H1008" s="163">
        <f t="shared" ref="H1008:BA1008" si="1000">H1015+H1022</f>
        <v>0</v>
      </c>
      <c r="I1008" s="163">
        <f t="shared" si="1000"/>
        <v>0</v>
      </c>
      <c r="J1008" s="163">
        <f t="shared" si="1000"/>
        <v>0</v>
      </c>
      <c r="K1008" s="163">
        <f t="shared" si="1000"/>
        <v>0</v>
      </c>
      <c r="L1008" s="163">
        <f t="shared" si="1000"/>
        <v>0</v>
      </c>
      <c r="M1008" s="163">
        <f t="shared" si="1000"/>
        <v>0</v>
      </c>
      <c r="N1008" s="163">
        <f t="shared" si="1000"/>
        <v>0</v>
      </c>
      <c r="O1008" s="163">
        <f t="shared" si="1000"/>
        <v>0</v>
      </c>
      <c r="P1008" s="163">
        <f t="shared" si="1000"/>
        <v>0</v>
      </c>
      <c r="Q1008" s="163">
        <f t="shared" si="1000"/>
        <v>0</v>
      </c>
      <c r="R1008" s="163">
        <f t="shared" si="1000"/>
        <v>0</v>
      </c>
      <c r="S1008" s="163">
        <f t="shared" si="1000"/>
        <v>0</v>
      </c>
      <c r="T1008" s="163">
        <f t="shared" si="1000"/>
        <v>0</v>
      </c>
      <c r="U1008" s="163">
        <f t="shared" si="1000"/>
        <v>0</v>
      </c>
      <c r="V1008" s="163">
        <f t="shared" si="1000"/>
        <v>0</v>
      </c>
      <c r="W1008" s="163">
        <f t="shared" si="1000"/>
        <v>0</v>
      </c>
      <c r="X1008" s="163">
        <f t="shared" si="1000"/>
        <v>0</v>
      </c>
      <c r="Y1008" s="163">
        <f t="shared" si="1000"/>
        <v>0</v>
      </c>
      <c r="Z1008" s="163">
        <f t="shared" si="1000"/>
        <v>0</v>
      </c>
      <c r="AA1008" s="163">
        <f t="shared" si="1000"/>
        <v>0</v>
      </c>
      <c r="AB1008" s="163">
        <f t="shared" si="1000"/>
        <v>0</v>
      </c>
      <c r="AC1008" s="163">
        <f t="shared" si="1000"/>
        <v>0</v>
      </c>
      <c r="AD1008" s="163">
        <f t="shared" si="1000"/>
        <v>0</v>
      </c>
      <c r="AE1008" s="163">
        <f t="shared" si="1000"/>
        <v>0</v>
      </c>
      <c r="AF1008" s="163">
        <f t="shared" si="1000"/>
        <v>0</v>
      </c>
      <c r="AG1008" s="163">
        <f t="shared" si="1000"/>
        <v>0</v>
      </c>
      <c r="AH1008" s="163">
        <f t="shared" si="1000"/>
        <v>0</v>
      </c>
      <c r="AI1008" s="163">
        <f t="shared" si="1000"/>
        <v>0</v>
      </c>
      <c r="AJ1008" s="163">
        <f t="shared" si="1000"/>
        <v>0</v>
      </c>
      <c r="AK1008" s="163">
        <f t="shared" si="1000"/>
        <v>0</v>
      </c>
      <c r="AL1008" s="163">
        <f t="shared" si="1000"/>
        <v>0</v>
      </c>
      <c r="AM1008" s="163">
        <f t="shared" si="1000"/>
        <v>0</v>
      </c>
      <c r="AN1008" s="163">
        <f t="shared" si="1000"/>
        <v>0</v>
      </c>
      <c r="AO1008" s="163">
        <f t="shared" si="1000"/>
        <v>0</v>
      </c>
      <c r="AP1008" s="163">
        <f t="shared" si="1000"/>
        <v>0</v>
      </c>
      <c r="AQ1008" s="163">
        <f t="shared" si="1000"/>
        <v>0</v>
      </c>
      <c r="AR1008" s="163">
        <f t="shared" si="1000"/>
        <v>0</v>
      </c>
      <c r="AS1008" s="163">
        <f t="shared" si="1000"/>
        <v>0</v>
      </c>
      <c r="AT1008" s="163">
        <f t="shared" si="1000"/>
        <v>0</v>
      </c>
      <c r="AU1008" s="163">
        <f t="shared" si="1000"/>
        <v>0</v>
      </c>
      <c r="AV1008" s="163">
        <f t="shared" si="1000"/>
        <v>0</v>
      </c>
      <c r="AW1008" s="163">
        <f t="shared" si="1000"/>
        <v>0</v>
      </c>
      <c r="AX1008" s="163">
        <f t="shared" si="1000"/>
        <v>0</v>
      </c>
      <c r="AY1008" s="163">
        <f t="shared" si="1000"/>
        <v>0</v>
      </c>
      <c r="AZ1008" s="163">
        <f t="shared" si="1000"/>
        <v>0</v>
      </c>
      <c r="BA1008" s="163">
        <f t="shared" si="1000"/>
        <v>0</v>
      </c>
      <c r="BB1008" s="333"/>
      <c r="BC1008" s="174"/>
    </row>
    <row r="1009" spans="1:55" ht="22.5" customHeight="1">
      <c r="A1009" s="314" t="s">
        <v>552</v>
      </c>
      <c r="B1009" s="344" t="s">
        <v>308</v>
      </c>
      <c r="C1009" s="310" t="s">
        <v>298</v>
      </c>
      <c r="D1009" s="164" t="s">
        <v>41</v>
      </c>
      <c r="E1009" s="163">
        <f t="shared" ref="E1009:E1011" si="1001">H1009+K1009+N1009+Q1009+T1009+W1009+Z1009+AE1009+AJ1009+AO1009+AT1009+AY1009</f>
        <v>37587</v>
      </c>
      <c r="F1009" s="163">
        <f t="shared" ref="F1009:F1015" si="1002">I1009+L1009+O1009+R1009+U1009+X1009+AA1009+AF1009+AK1009+AP1009+AU1009+AZ1009</f>
        <v>32013.811059999996</v>
      </c>
      <c r="G1009" s="163">
        <f t="shared" si="980"/>
        <v>85.172562481709093</v>
      </c>
      <c r="H1009" s="163">
        <f>H1010+H1011+H1012+H1014+H1015</f>
        <v>0</v>
      </c>
      <c r="I1009" s="163">
        <f t="shared" ref="I1009" si="1003">I1010+I1011+I1012+I1014+I1015</f>
        <v>0</v>
      </c>
      <c r="J1009" s="163"/>
      <c r="K1009" s="163">
        <f t="shared" ref="K1009:L1009" si="1004">K1010+K1011+K1012+K1014+K1015</f>
        <v>9307.11607</v>
      </c>
      <c r="L1009" s="163">
        <f t="shared" si="1004"/>
        <v>9307.11607</v>
      </c>
      <c r="M1009" s="163"/>
      <c r="N1009" s="163">
        <f t="shared" ref="N1009:O1009" si="1005">N1010+N1011+N1012+N1014+N1015</f>
        <v>3203.88393</v>
      </c>
      <c r="O1009" s="163">
        <f t="shared" si="1005"/>
        <v>3203.88393</v>
      </c>
      <c r="P1009" s="163"/>
      <c r="Q1009" s="163">
        <f t="shared" ref="Q1009:R1009" si="1006">Q1010+Q1011+Q1012+Q1014+Q1015</f>
        <v>4457.2318800000003</v>
      </c>
      <c r="R1009" s="163">
        <f t="shared" si="1006"/>
        <v>4457.2318800000003</v>
      </c>
      <c r="S1009" s="163"/>
      <c r="T1009" s="163">
        <f t="shared" ref="T1009:U1009" si="1007">T1010+T1011+T1012+T1014+T1015</f>
        <v>3067.0743699999998</v>
      </c>
      <c r="U1009" s="163">
        <f t="shared" si="1007"/>
        <v>3067.0743699999998</v>
      </c>
      <c r="V1009" s="163"/>
      <c r="W1009" s="163">
        <f t="shared" ref="W1009:X1009" si="1008">W1010+W1011+W1012+W1014+W1015</f>
        <v>2368.9168399999999</v>
      </c>
      <c r="X1009" s="163">
        <f t="shared" si="1008"/>
        <v>2368.9168399999999</v>
      </c>
      <c r="Y1009" s="163"/>
      <c r="Z1009" s="163">
        <f t="shared" ref="Z1009:AC1009" si="1009">Z1010+Z1011+Z1012+Z1014+Z1015</f>
        <v>1740.8788</v>
      </c>
      <c r="AA1009" s="163">
        <f t="shared" si="1009"/>
        <v>1740.8788</v>
      </c>
      <c r="AB1009" s="163">
        <f t="shared" si="1009"/>
        <v>0</v>
      </c>
      <c r="AC1009" s="163">
        <f t="shared" si="1009"/>
        <v>0</v>
      </c>
      <c r="AD1009" s="163"/>
      <c r="AE1009" s="163">
        <f t="shared" ref="AE1009:AH1009" si="1010">AE1010+AE1011+AE1012+AE1014+AE1015</f>
        <v>1403.90625</v>
      </c>
      <c r="AF1009" s="163">
        <f t="shared" si="1010"/>
        <v>1403.90625</v>
      </c>
      <c r="AG1009" s="163">
        <f t="shared" si="1010"/>
        <v>0</v>
      </c>
      <c r="AH1009" s="163">
        <f t="shared" si="1010"/>
        <v>0</v>
      </c>
      <c r="AI1009" s="163"/>
      <c r="AJ1009" s="163">
        <f t="shared" ref="AJ1009:AM1009" si="1011">AJ1010+AJ1011+AJ1012+AJ1014+AJ1015</f>
        <v>1754.62013</v>
      </c>
      <c r="AK1009" s="163">
        <f t="shared" si="1011"/>
        <v>1754.62013</v>
      </c>
      <c r="AL1009" s="163">
        <f t="shared" si="1011"/>
        <v>0</v>
      </c>
      <c r="AM1009" s="163">
        <f t="shared" si="1011"/>
        <v>0</v>
      </c>
      <c r="AN1009" s="163"/>
      <c r="AO1009" s="163">
        <f t="shared" ref="AO1009:AR1009" si="1012">AO1010+AO1011+AO1012+AO1014+AO1015</f>
        <v>2244.6545999999998</v>
      </c>
      <c r="AP1009" s="163">
        <f t="shared" si="1012"/>
        <v>2244.6545999999998</v>
      </c>
      <c r="AQ1009" s="163">
        <f t="shared" si="1012"/>
        <v>0</v>
      </c>
      <c r="AR1009" s="163">
        <f t="shared" si="1012"/>
        <v>0</v>
      </c>
      <c r="AS1009" s="163"/>
      <c r="AT1009" s="163">
        <f t="shared" ref="AT1009:AW1009" si="1013">AT1010+AT1011+AT1012+AT1014+AT1015</f>
        <v>2465.52819</v>
      </c>
      <c r="AU1009" s="163">
        <f t="shared" si="1013"/>
        <v>2465.52819</v>
      </c>
      <c r="AV1009" s="163">
        <f t="shared" si="1013"/>
        <v>0</v>
      </c>
      <c r="AW1009" s="163">
        <f t="shared" si="1013"/>
        <v>0</v>
      </c>
      <c r="AX1009" s="163"/>
      <c r="AY1009" s="163">
        <f t="shared" ref="AY1009:AZ1009" si="1014">AY1010+AY1011+AY1012+AY1014+AY1015</f>
        <v>5573.18894</v>
      </c>
      <c r="AZ1009" s="163">
        <f t="shared" si="1014"/>
        <v>0</v>
      </c>
      <c r="BA1009" s="163"/>
      <c r="BB1009" s="163"/>
      <c r="BC1009" s="174"/>
    </row>
    <row r="1010" spans="1:55" ht="32.25" customHeight="1">
      <c r="A1010" s="315"/>
      <c r="B1010" s="345"/>
      <c r="C1010" s="310"/>
      <c r="D1010" s="161" t="s">
        <v>37</v>
      </c>
      <c r="E1010" s="163">
        <f t="shared" si="1001"/>
        <v>0</v>
      </c>
      <c r="F1010" s="163">
        <f t="shared" si="1002"/>
        <v>0</v>
      </c>
      <c r="G1010" s="163"/>
      <c r="H1010" s="163"/>
      <c r="I1010" s="163"/>
      <c r="J1010" s="163"/>
      <c r="K1010" s="163"/>
      <c r="L1010" s="163"/>
      <c r="M1010" s="163"/>
      <c r="N1010" s="163"/>
      <c r="O1010" s="163"/>
      <c r="P1010" s="163"/>
      <c r="Q1010" s="163"/>
      <c r="R1010" s="163"/>
      <c r="S1010" s="163"/>
      <c r="T1010" s="163"/>
      <c r="U1010" s="163"/>
      <c r="V1010" s="163"/>
      <c r="W1010" s="163"/>
      <c r="X1010" s="163"/>
      <c r="Y1010" s="163"/>
      <c r="Z1010" s="163"/>
      <c r="AA1010" s="163"/>
      <c r="AB1010" s="163"/>
      <c r="AC1010" s="163"/>
      <c r="AD1010" s="163"/>
      <c r="AE1010" s="163"/>
      <c r="AF1010" s="163"/>
      <c r="AG1010" s="163"/>
      <c r="AH1010" s="163"/>
      <c r="AI1010" s="163"/>
      <c r="AJ1010" s="163"/>
      <c r="AK1010" s="163"/>
      <c r="AL1010" s="163"/>
      <c r="AM1010" s="163"/>
      <c r="AN1010" s="163"/>
      <c r="AO1010" s="163"/>
      <c r="AP1010" s="163"/>
      <c r="AQ1010" s="163"/>
      <c r="AR1010" s="163"/>
      <c r="AS1010" s="163"/>
      <c r="AT1010" s="163"/>
      <c r="AU1010" s="163"/>
      <c r="AV1010" s="163"/>
      <c r="AW1010" s="163"/>
      <c r="AX1010" s="163"/>
      <c r="AY1010" s="163"/>
      <c r="AZ1010" s="163"/>
      <c r="BA1010" s="163"/>
      <c r="BB1010" s="163"/>
      <c r="BC1010" s="174"/>
    </row>
    <row r="1011" spans="1:55" ht="50.25" customHeight="1">
      <c r="A1011" s="315"/>
      <c r="B1011" s="345"/>
      <c r="C1011" s="310"/>
      <c r="D1011" s="161" t="s">
        <v>2</v>
      </c>
      <c r="E1011" s="163">
        <f t="shared" si="1001"/>
        <v>37587</v>
      </c>
      <c r="F1011" s="163">
        <f t="shared" si="1002"/>
        <v>32013.811059999996</v>
      </c>
      <c r="G1011" s="163">
        <f t="shared" si="980"/>
        <v>85.172562481709093</v>
      </c>
      <c r="H1011" s="163"/>
      <c r="I1011" s="163"/>
      <c r="J1011" s="163"/>
      <c r="K1011" s="163">
        <v>9307.11607</v>
      </c>
      <c r="L1011" s="163">
        <v>9307.11607</v>
      </c>
      <c r="M1011" s="163"/>
      <c r="N1011" s="163">
        <v>3203.88393</v>
      </c>
      <c r="O1011" s="163">
        <v>3203.88393</v>
      </c>
      <c r="P1011" s="163"/>
      <c r="Q1011" s="163">
        <v>4457.2318800000003</v>
      </c>
      <c r="R1011" s="163">
        <v>4457.2318800000003</v>
      </c>
      <c r="S1011" s="163"/>
      <c r="T1011" s="163">
        <v>3067.0743699999998</v>
      </c>
      <c r="U1011" s="163">
        <v>3067.0743699999998</v>
      </c>
      <c r="V1011" s="163"/>
      <c r="W1011" s="163">
        <v>2368.9168399999999</v>
      </c>
      <c r="X1011" s="163">
        <v>2368.9168399999999</v>
      </c>
      <c r="Y1011" s="163"/>
      <c r="Z1011" s="163">
        <v>1740.8788</v>
      </c>
      <c r="AA1011" s="163">
        <v>1740.8788</v>
      </c>
      <c r="AB1011" s="163"/>
      <c r="AC1011" s="163"/>
      <c r="AD1011" s="163"/>
      <c r="AE1011" s="163">
        <v>1403.90625</v>
      </c>
      <c r="AF1011" s="163">
        <v>1403.90625</v>
      </c>
      <c r="AG1011" s="163"/>
      <c r="AH1011" s="163"/>
      <c r="AI1011" s="163"/>
      <c r="AJ1011" s="163">
        <v>1754.62013</v>
      </c>
      <c r="AK1011" s="163">
        <v>1754.62013</v>
      </c>
      <c r="AL1011" s="163"/>
      <c r="AM1011" s="163"/>
      <c r="AN1011" s="163"/>
      <c r="AO1011" s="163">
        <v>2244.6545999999998</v>
      </c>
      <c r="AP1011" s="163">
        <v>2244.6545999999998</v>
      </c>
      <c r="AQ1011" s="163"/>
      <c r="AR1011" s="163"/>
      <c r="AS1011" s="163"/>
      <c r="AT1011" s="163">
        <v>2465.52819</v>
      </c>
      <c r="AU1011" s="163">
        <v>2465.52819</v>
      </c>
      <c r="AV1011" s="163"/>
      <c r="AW1011" s="163"/>
      <c r="AX1011" s="163"/>
      <c r="AY1011" s="163">
        <v>5573.18894</v>
      </c>
      <c r="AZ1011" s="163"/>
      <c r="BA1011" s="163"/>
      <c r="BB1011" s="163"/>
      <c r="BC1011" s="174"/>
    </row>
    <row r="1012" spans="1:55" ht="22.5" customHeight="1">
      <c r="A1012" s="315"/>
      <c r="B1012" s="345"/>
      <c r="C1012" s="310"/>
      <c r="D1012" s="162" t="s">
        <v>268</v>
      </c>
      <c r="E1012" s="163">
        <f>H1012+K1012+N1012+Q1012+T1012+W1012+Z1012+AE1012+AJ1012+AO1012+AT1012+AY1012</f>
        <v>0</v>
      </c>
      <c r="F1012" s="163">
        <f t="shared" si="1002"/>
        <v>0</v>
      </c>
      <c r="G1012" s="163"/>
      <c r="H1012" s="163"/>
      <c r="I1012" s="163"/>
      <c r="J1012" s="163"/>
      <c r="K1012" s="163"/>
      <c r="L1012" s="163"/>
      <c r="M1012" s="163"/>
      <c r="N1012" s="163"/>
      <c r="O1012" s="163"/>
      <c r="P1012" s="163"/>
      <c r="Q1012" s="163"/>
      <c r="R1012" s="163"/>
      <c r="S1012" s="163"/>
      <c r="T1012" s="163"/>
      <c r="U1012" s="163"/>
      <c r="V1012" s="163"/>
      <c r="W1012" s="163"/>
      <c r="X1012" s="163"/>
      <c r="Y1012" s="163"/>
      <c r="Z1012" s="163"/>
      <c r="AA1012" s="163"/>
      <c r="AB1012" s="163"/>
      <c r="AC1012" s="163"/>
      <c r="AD1012" s="163"/>
      <c r="AE1012" s="163"/>
      <c r="AF1012" s="163"/>
      <c r="AG1012" s="163"/>
      <c r="AH1012" s="163"/>
      <c r="AI1012" s="163"/>
      <c r="AJ1012" s="163"/>
      <c r="AK1012" s="163"/>
      <c r="AL1012" s="163"/>
      <c r="AM1012" s="163"/>
      <c r="AN1012" s="163"/>
      <c r="AO1012" s="163"/>
      <c r="AP1012" s="163"/>
      <c r="AQ1012" s="163"/>
      <c r="AR1012" s="163"/>
      <c r="AS1012" s="163"/>
      <c r="AT1012" s="163"/>
      <c r="AU1012" s="163"/>
      <c r="AV1012" s="163"/>
      <c r="AW1012" s="163"/>
      <c r="AX1012" s="163"/>
      <c r="AY1012" s="163"/>
      <c r="AZ1012" s="163"/>
      <c r="BA1012" s="163"/>
      <c r="BB1012" s="163"/>
      <c r="BC1012" s="174"/>
    </row>
    <row r="1013" spans="1:55" ht="82.5" customHeight="1">
      <c r="A1013" s="315"/>
      <c r="B1013" s="345"/>
      <c r="C1013" s="310"/>
      <c r="D1013" s="162" t="s">
        <v>274</v>
      </c>
      <c r="E1013" s="163">
        <f t="shared" ref="E1013:E1018" si="1015">H1013+K1013+N1013+Q1013+T1013+W1013+Z1013+AE1013+AJ1013+AO1013+AT1013+AY1013</f>
        <v>0</v>
      </c>
      <c r="F1013" s="163">
        <f t="shared" si="1002"/>
        <v>0</v>
      </c>
      <c r="G1013" s="163"/>
      <c r="H1013" s="163"/>
      <c r="I1013" s="163"/>
      <c r="J1013" s="163"/>
      <c r="K1013" s="163"/>
      <c r="L1013" s="163"/>
      <c r="M1013" s="163"/>
      <c r="N1013" s="163"/>
      <c r="O1013" s="163"/>
      <c r="P1013" s="163"/>
      <c r="Q1013" s="163"/>
      <c r="R1013" s="163"/>
      <c r="S1013" s="163"/>
      <c r="T1013" s="163"/>
      <c r="U1013" s="163"/>
      <c r="V1013" s="163"/>
      <c r="W1013" s="163"/>
      <c r="X1013" s="163"/>
      <c r="Y1013" s="163"/>
      <c r="Z1013" s="163"/>
      <c r="AA1013" s="163"/>
      <c r="AB1013" s="163"/>
      <c r="AC1013" s="163"/>
      <c r="AD1013" s="163"/>
      <c r="AE1013" s="163"/>
      <c r="AF1013" s="163"/>
      <c r="AG1013" s="163"/>
      <c r="AH1013" s="163"/>
      <c r="AI1013" s="163"/>
      <c r="AJ1013" s="163"/>
      <c r="AK1013" s="163"/>
      <c r="AL1013" s="163"/>
      <c r="AM1013" s="163"/>
      <c r="AN1013" s="163"/>
      <c r="AO1013" s="163"/>
      <c r="AP1013" s="163"/>
      <c r="AQ1013" s="163"/>
      <c r="AR1013" s="163"/>
      <c r="AS1013" s="163"/>
      <c r="AT1013" s="163"/>
      <c r="AU1013" s="163"/>
      <c r="AV1013" s="163"/>
      <c r="AW1013" s="163"/>
      <c r="AX1013" s="163"/>
      <c r="AY1013" s="163"/>
      <c r="AZ1013" s="163"/>
      <c r="BA1013" s="163"/>
      <c r="BB1013" s="163"/>
      <c r="BC1013" s="174"/>
    </row>
    <row r="1014" spans="1:55" ht="22.5" customHeight="1">
      <c r="A1014" s="315"/>
      <c r="B1014" s="345"/>
      <c r="C1014" s="310"/>
      <c r="D1014" s="162" t="s">
        <v>269</v>
      </c>
      <c r="E1014" s="163">
        <f t="shared" si="1015"/>
        <v>0</v>
      </c>
      <c r="F1014" s="163">
        <f t="shared" si="1002"/>
        <v>0</v>
      </c>
      <c r="G1014" s="163"/>
      <c r="H1014" s="163"/>
      <c r="I1014" s="163"/>
      <c r="J1014" s="163"/>
      <c r="K1014" s="163"/>
      <c r="L1014" s="163"/>
      <c r="M1014" s="163"/>
      <c r="N1014" s="163"/>
      <c r="O1014" s="163"/>
      <c r="P1014" s="163"/>
      <c r="Q1014" s="163"/>
      <c r="R1014" s="163"/>
      <c r="S1014" s="163"/>
      <c r="T1014" s="163"/>
      <c r="U1014" s="163"/>
      <c r="V1014" s="163"/>
      <c r="W1014" s="163"/>
      <c r="X1014" s="163"/>
      <c r="Y1014" s="163"/>
      <c r="Z1014" s="163"/>
      <c r="AA1014" s="163"/>
      <c r="AB1014" s="163"/>
      <c r="AC1014" s="163"/>
      <c r="AD1014" s="163"/>
      <c r="AE1014" s="163"/>
      <c r="AF1014" s="163"/>
      <c r="AG1014" s="163"/>
      <c r="AH1014" s="163"/>
      <c r="AI1014" s="163"/>
      <c r="AJ1014" s="163"/>
      <c r="AK1014" s="163"/>
      <c r="AL1014" s="163"/>
      <c r="AM1014" s="163"/>
      <c r="AN1014" s="163"/>
      <c r="AO1014" s="163"/>
      <c r="AP1014" s="163"/>
      <c r="AQ1014" s="163"/>
      <c r="AR1014" s="163"/>
      <c r="AS1014" s="163"/>
      <c r="AT1014" s="163"/>
      <c r="AU1014" s="163"/>
      <c r="AV1014" s="163"/>
      <c r="AW1014" s="163"/>
      <c r="AX1014" s="163"/>
      <c r="AY1014" s="163"/>
      <c r="AZ1014" s="163"/>
      <c r="BA1014" s="163"/>
      <c r="BB1014" s="163"/>
      <c r="BC1014" s="174"/>
    </row>
    <row r="1015" spans="1:55" ht="31.2">
      <c r="A1015" s="316"/>
      <c r="B1015" s="346"/>
      <c r="C1015" s="310"/>
      <c r="D1015" s="162" t="s">
        <v>43</v>
      </c>
      <c r="E1015" s="163">
        <f t="shared" si="1015"/>
        <v>0</v>
      </c>
      <c r="F1015" s="163">
        <f t="shared" si="1002"/>
        <v>0</v>
      </c>
      <c r="G1015" s="163"/>
      <c r="H1015" s="163"/>
      <c r="I1015" s="163"/>
      <c r="J1015" s="163"/>
      <c r="K1015" s="163"/>
      <c r="L1015" s="163"/>
      <c r="M1015" s="163"/>
      <c r="N1015" s="163"/>
      <c r="O1015" s="163"/>
      <c r="P1015" s="163"/>
      <c r="Q1015" s="163"/>
      <c r="R1015" s="163"/>
      <c r="S1015" s="163"/>
      <c r="T1015" s="163"/>
      <c r="U1015" s="163"/>
      <c r="V1015" s="163"/>
      <c r="W1015" s="163"/>
      <c r="X1015" s="163"/>
      <c r="Y1015" s="163"/>
      <c r="Z1015" s="163"/>
      <c r="AA1015" s="163"/>
      <c r="AB1015" s="163"/>
      <c r="AC1015" s="163"/>
      <c r="AD1015" s="163"/>
      <c r="AE1015" s="163"/>
      <c r="AF1015" s="163"/>
      <c r="AG1015" s="163"/>
      <c r="AH1015" s="163"/>
      <c r="AI1015" s="163"/>
      <c r="AJ1015" s="163"/>
      <c r="AK1015" s="163"/>
      <c r="AL1015" s="163"/>
      <c r="AM1015" s="163"/>
      <c r="AN1015" s="163"/>
      <c r="AO1015" s="163"/>
      <c r="AP1015" s="163"/>
      <c r="AQ1015" s="163"/>
      <c r="AR1015" s="163"/>
      <c r="AS1015" s="163"/>
      <c r="AT1015" s="163"/>
      <c r="AU1015" s="163"/>
      <c r="AV1015" s="163"/>
      <c r="AW1015" s="163"/>
      <c r="AX1015" s="163"/>
      <c r="AY1015" s="163"/>
      <c r="AZ1015" s="163"/>
      <c r="BA1015" s="163"/>
      <c r="BB1015" s="163"/>
      <c r="BC1015" s="174"/>
    </row>
    <row r="1016" spans="1:55" ht="22.5" customHeight="1">
      <c r="A1016" s="314" t="s">
        <v>349</v>
      </c>
      <c r="B1016" s="344" t="s">
        <v>309</v>
      </c>
      <c r="C1016" s="310" t="s">
        <v>298</v>
      </c>
      <c r="D1016" s="164" t="s">
        <v>41</v>
      </c>
      <c r="E1016" s="163">
        <f t="shared" si="1015"/>
        <v>27595.5</v>
      </c>
      <c r="F1016" s="163">
        <f t="shared" ref="F1016:F1022" si="1016">I1016+L1016+O1016+R1016+U1016+X1016+AA1016+AF1016+AK1016+AP1016+AU1016+AZ1016</f>
        <v>20131.83871</v>
      </c>
      <c r="G1016" s="163">
        <f t="shared" si="980"/>
        <v>72.953339167617912</v>
      </c>
      <c r="H1016" s="163">
        <f>H1017+H1018+H1019+H1021+H1022</f>
        <v>0</v>
      </c>
      <c r="I1016" s="163">
        <f t="shared" ref="I1016" si="1017">I1017+I1018+I1019+I1021+I1022</f>
        <v>0</v>
      </c>
      <c r="J1016" s="163"/>
      <c r="K1016" s="163">
        <f t="shared" ref="K1016:L1016" si="1018">K1017+K1018+K1019+K1021+K1022</f>
        <v>0</v>
      </c>
      <c r="L1016" s="163">
        <f t="shared" si="1018"/>
        <v>0</v>
      </c>
      <c r="M1016" s="163"/>
      <c r="N1016" s="163">
        <f t="shared" ref="N1016:O1016" si="1019">N1017+N1018+N1019+N1021+N1022</f>
        <v>0</v>
      </c>
      <c r="O1016" s="163">
        <f t="shared" si="1019"/>
        <v>0</v>
      </c>
      <c r="P1016" s="163"/>
      <c r="Q1016" s="163">
        <f t="shared" ref="Q1016:R1016" si="1020">Q1017+Q1018+Q1019+Q1021+Q1022</f>
        <v>11574.27944</v>
      </c>
      <c r="R1016" s="163">
        <f t="shared" si="1020"/>
        <v>11574.27944</v>
      </c>
      <c r="S1016" s="163"/>
      <c r="T1016" s="163">
        <f t="shared" ref="T1016:U1016" si="1021">T1017+T1018+T1019+T1021+T1022</f>
        <v>2329.6698099999999</v>
      </c>
      <c r="U1016" s="163">
        <f t="shared" si="1021"/>
        <v>2329.6698099999999</v>
      </c>
      <c r="V1016" s="163"/>
      <c r="W1016" s="163">
        <f t="shared" ref="W1016:X1016" si="1022">W1017+W1018+W1019+W1021+W1022</f>
        <v>1612.6027800000002</v>
      </c>
      <c r="X1016" s="163">
        <f t="shared" si="1022"/>
        <v>1612.6027800000002</v>
      </c>
      <c r="Y1016" s="163"/>
      <c r="Z1016" s="163">
        <f t="shared" ref="Z1016:AC1016" si="1023">Z1017+Z1018+Z1019+Z1021+Z1022</f>
        <v>712.00181999999995</v>
      </c>
      <c r="AA1016" s="163">
        <f t="shared" si="1023"/>
        <v>712.00181999999995</v>
      </c>
      <c r="AB1016" s="163">
        <f t="shared" si="1023"/>
        <v>0</v>
      </c>
      <c r="AC1016" s="163">
        <f t="shared" si="1023"/>
        <v>0</v>
      </c>
      <c r="AD1016" s="163"/>
      <c r="AE1016" s="163">
        <f t="shared" ref="AE1016:AH1016" si="1024">AE1017+AE1018+AE1019+AE1021+AE1022</f>
        <v>171.77907999999999</v>
      </c>
      <c r="AF1016" s="163">
        <f t="shared" si="1024"/>
        <v>171.77907999999999</v>
      </c>
      <c r="AG1016" s="163">
        <f t="shared" si="1024"/>
        <v>0</v>
      </c>
      <c r="AH1016" s="163">
        <f t="shared" si="1024"/>
        <v>0</v>
      </c>
      <c r="AI1016" s="163"/>
      <c r="AJ1016" s="163">
        <f t="shared" ref="AJ1016:AM1016" si="1025">AJ1017+AJ1018+AJ1019+AJ1021+AJ1022</f>
        <v>848.65234000000009</v>
      </c>
      <c r="AK1016" s="163">
        <f t="shared" si="1025"/>
        <v>848.65234000000009</v>
      </c>
      <c r="AL1016" s="163">
        <f t="shared" si="1025"/>
        <v>0</v>
      </c>
      <c r="AM1016" s="163">
        <f t="shared" si="1025"/>
        <v>0</v>
      </c>
      <c r="AN1016" s="163"/>
      <c r="AO1016" s="163">
        <f t="shared" ref="AO1016:AR1016" si="1026">AO1017+AO1018+AO1019+AO1021+AO1022</f>
        <v>1187.29963</v>
      </c>
      <c r="AP1016" s="163">
        <f t="shared" si="1026"/>
        <v>1187.29963</v>
      </c>
      <c r="AQ1016" s="163">
        <f t="shared" si="1026"/>
        <v>0</v>
      </c>
      <c r="AR1016" s="163">
        <f t="shared" si="1026"/>
        <v>0</v>
      </c>
      <c r="AS1016" s="163"/>
      <c r="AT1016" s="163">
        <f t="shared" ref="AT1016:AW1016" si="1027">AT1017+AT1018+AT1019+AT1021+AT1022</f>
        <v>1695.5538099999999</v>
      </c>
      <c r="AU1016" s="163">
        <f t="shared" si="1027"/>
        <v>1695.5538099999999</v>
      </c>
      <c r="AV1016" s="163">
        <f t="shared" si="1027"/>
        <v>0</v>
      </c>
      <c r="AW1016" s="163">
        <f t="shared" si="1027"/>
        <v>0</v>
      </c>
      <c r="AX1016" s="163"/>
      <c r="AY1016" s="163">
        <f t="shared" ref="AY1016:AZ1016" si="1028">AY1017+AY1018+AY1019+AY1021+AY1022</f>
        <v>7463.66129</v>
      </c>
      <c r="AZ1016" s="163">
        <f t="shared" si="1028"/>
        <v>0</v>
      </c>
      <c r="BA1016" s="163"/>
      <c r="BB1016" s="163"/>
      <c r="BC1016" s="174"/>
    </row>
    <row r="1017" spans="1:55" ht="32.25" customHeight="1">
      <c r="A1017" s="315"/>
      <c r="B1017" s="345"/>
      <c r="C1017" s="310"/>
      <c r="D1017" s="161" t="s">
        <v>37</v>
      </c>
      <c r="E1017" s="163">
        <f t="shared" si="1015"/>
        <v>0</v>
      </c>
      <c r="F1017" s="163">
        <f t="shared" si="1016"/>
        <v>0</v>
      </c>
      <c r="G1017" s="163"/>
      <c r="H1017" s="163"/>
      <c r="I1017" s="163"/>
      <c r="J1017" s="163"/>
      <c r="K1017" s="163"/>
      <c r="L1017" s="163"/>
      <c r="M1017" s="163"/>
      <c r="N1017" s="163"/>
      <c r="O1017" s="163"/>
      <c r="P1017" s="163"/>
      <c r="Q1017" s="163"/>
      <c r="R1017" s="163"/>
      <c r="S1017" s="163"/>
      <c r="T1017" s="163"/>
      <c r="U1017" s="163"/>
      <c r="V1017" s="163"/>
      <c r="W1017" s="163"/>
      <c r="X1017" s="163"/>
      <c r="Y1017" s="163"/>
      <c r="Z1017" s="163"/>
      <c r="AA1017" s="163"/>
      <c r="AB1017" s="163"/>
      <c r="AC1017" s="163"/>
      <c r="AD1017" s="163"/>
      <c r="AE1017" s="163"/>
      <c r="AF1017" s="163"/>
      <c r="AG1017" s="163"/>
      <c r="AH1017" s="163"/>
      <c r="AI1017" s="163"/>
      <c r="AJ1017" s="163"/>
      <c r="AK1017" s="163"/>
      <c r="AL1017" s="163"/>
      <c r="AM1017" s="163"/>
      <c r="AN1017" s="163"/>
      <c r="AO1017" s="163"/>
      <c r="AP1017" s="163"/>
      <c r="AQ1017" s="163"/>
      <c r="AR1017" s="163"/>
      <c r="AS1017" s="163"/>
      <c r="AT1017" s="163"/>
      <c r="AU1017" s="163"/>
      <c r="AV1017" s="163"/>
      <c r="AW1017" s="163"/>
      <c r="AX1017" s="163"/>
      <c r="AY1017" s="163"/>
      <c r="AZ1017" s="163"/>
      <c r="BA1017" s="163"/>
      <c r="BB1017" s="163"/>
      <c r="BC1017" s="174"/>
    </row>
    <row r="1018" spans="1:55" ht="50.25" customHeight="1">
      <c r="A1018" s="315"/>
      <c r="B1018" s="345"/>
      <c r="C1018" s="310"/>
      <c r="D1018" s="161" t="s">
        <v>2</v>
      </c>
      <c r="E1018" s="163">
        <f t="shared" si="1015"/>
        <v>16113.000000000002</v>
      </c>
      <c r="F1018" s="163">
        <f t="shared" si="1016"/>
        <v>12079.103250000002</v>
      </c>
      <c r="G1018" s="163">
        <f t="shared" si="980"/>
        <v>74.964955315583694</v>
      </c>
      <c r="H1018" s="163"/>
      <c r="I1018" s="163"/>
      <c r="J1018" s="163"/>
      <c r="K1018" s="163"/>
      <c r="L1018" s="163"/>
      <c r="M1018" s="163"/>
      <c r="N1018" s="163"/>
      <c r="O1018" s="163"/>
      <c r="P1018" s="163"/>
      <c r="Q1018" s="163">
        <v>6944.5676700000004</v>
      </c>
      <c r="R1018" s="163">
        <v>6944.5676700000004</v>
      </c>
      <c r="S1018" s="163"/>
      <c r="T1018" s="163">
        <v>1397.80189</v>
      </c>
      <c r="U1018" s="163">
        <v>1397.80189</v>
      </c>
      <c r="V1018" s="163"/>
      <c r="W1018" s="163">
        <v>967.56167000000005</v>
      </c>
      <c r="X1018" s="163">
        <v>967.56167000000005</v>
      </c>
      <c r="Y1018" s="163"/>
      <c r="Z1018" s="163">
        <v>427.20109000000002</v>
      </c>
      <c r="AA1018" s="163">
        <v>427.20109000000002</v>
      </c>
      <c r="AB1018" s="163"/>
      <c r="AC1018" s="163"/>
      <c r="AD1018" s="163"/>
      <c r="AE1018" s="163"/>
      <c r="AF1018" s="163"/>
      <c r="AG1018" s="163"/>
      <c r="AH1018" s="163"/>
      <c r="AI1018" s="163"/>
      <c r="AJ1018" s="163">
        <v>612.25886000000003</v>
      </c>
      <c r="AK1018" s="163">
        <v>612.25886000000003</v>
      </c>
      <c r="AL1018" s="163"/>
      <c r="AM1018" s="163"/>
      <c r="AN1018" s="163"/>
      <c r="AO1018" s="163">
        <v>712.37977999999998</v>
      </c>
      <c r="AP1018" s="163">
        <v>712.37977999999998</v>
      </c>
      <c r="AQ1018" s="163"/>
      <c r="AR1018" s="163"/>
      <c r="AS1018" s="163"/>
      <c r="AT1018" s="163">
        <v>1017.3322899999999</v>
      </c>
      <c r="AU1018" s="163">
        <v>1017.3322899999999</v>
      </c>
      <c r="AV1018" s="163"/>
      <c r="AW1018" s="163"/>
      <c r="AX1018" s="163"/>
      <c r="AY1018" s="163">
        <v>4033.8967499999999</v>
      </c>
      <c r="AZ1018" s="163"/>
      <c r="BA1018" s="163"/>
      <c r="BB1018" s="163"/>
      <c r="BC1018" s="174"/>
    </row>
    <row r="1019" spans="1:55" ht="22.5" customHeight="1">
      <c r="A1019" s="315"/>
      <c r="B1019" s="345"/>
      <c r="C1019" s="310"/>
      <c r="D1019" s="162" t="s">
        <v>268</v>
      </c>
      <c r="E1019" s="163">
        <f>H1019+K1019+N1019+Q1019+T1019+W1019+Z1019+AE1019+AJ1019+AO1019+AT1019+AY1019</f>
        <v>11482.5</v>
      </c>
      <c r="F1019" s="163">
        <f t="shared" si="1016"/>
        <v>8052.7354599999999</v>
      </c>
      <c r="G1019" s="163">
        <f t="shared" si="980"/>
        <v>70.130506945351627</v>
      </c>
      <c r="H1019" s="163"/>
      <c r="I1019" s="163"/>
      <c r="J1019" s="163"/>
      <c r="K1019" s="163"/>
      <c r="L1019" s="163"/>
      <c r="M1019" s="163"/>
      <c r="N1019" s="207"/>
      <c r="O1019" s="163"/>
      <c r="P1019" s="163"/>
      <c r="Q1019" s="163">
        <v>4629.7117699999999</v>
      </c>
      <c r="R1019" s="163">
        <v>4629.7117699999999</v>
      </c>
      <c r="S1019" s="163"/>
      <c r="T1019" s="163">
        <v>931.86792000000003</v>
      </c>
      <c r="U1019" s="163">
        <v>931.86792000000003</v>
      </c>
      <c r="V1019" s="163"/>
      <c r="W1019" s="163">
        <v>645.04111</v>
      </c>
      <c r="X1019" s="163">
        <v>645.04111</v>
      </c>
      <c r="Y1019" s="163"/>
      <c r="Z1019" s="163">
        <v>284.80072999999999</v>
      </c>
      <c r="AA1019" s="163">
        <v>284.80072999999999</v>
      </c>
      <c r="AB1019" s="163"/>
      <c r="AC1019" s="163"/>
      <c r="AD1019" s="163"/>
      <c r="AE1019" s="163">
        <v>171.77907999999999</v>
      </c>
      <c r="AF1019" s="163">
        <v>171.77907999999999</v>
      </c>
      <c r="AG1019" s="163"/>
      <c r="AH1019" s="163"/>
      <c r="AI1019" s="163"/>
      <c r="AJ1019" s="163">
        <v>236.39348000000001</v>
      </c>
      <c r="AK1019" s="163">
        <v>236.39348000000001</v>
      </c>
      <c r="AL1019" s="163"/>
      <c r="AM1019" s="163"/>
      <c r="AN1019" s="163"/>
      <c r="AO1019" s="163">
        <v>474.91985</v>
      </c>
      <c r="AP1019" s="163">
        <v>474.91985</v>
      </c>
      <c r="AQ1019" s="163"/>
      <c r="AR1019" s="163"/>
      <c r="AS1019" s="163"/>
      <c r="AT1019" s="163">
        <v>678.22152000000006</v>
      </c>
      <c r="AU1019" s="163">
        <v>678.22152000000006</v>
      </c>
      <c r="AV1019" s="163"/>
      <c r="AW1019" s="163"/>
      <c r="AX1019" s="163"/>
      <c r="AY1019" s="163">
        <v>3429.7645400000001</v>
      </c>
      <c r="AZ1019" s="163"/>
      <c r="BA1019" s="163"/>
      <c r="BB1019" s="163"/>
      <c r="BC1019" s="174"/>
    </row>
    <row r="1020" spans="1:55" ht="82.5" customHeight="1">
      <c r="A1020" s="315"/>
      <c r="B1020" s="345"/>
      <c r="C1020" s="310"/>
      <c r="D1020" s="162" t="s">
        <v>274</v>
      </c>
      <c r="E1020" s="163">
        <f t="shared" ref="E1020:E1025" si="1029">H1020+K1020+N1020+Q1020+T1020+W1020+Z1020+AE1020+AJ1020+AO1020+AT1020+AY1020</f>
        <v>0</v>
      </c>
      <c r="F1020" s="163">
        <f t="shared" si="1016"/>
        <v>0</v>
      </c>
      <c r="G1020" s="163"/>
      <c r="H1020" s="163"/>
      <c r="I1020" s="163"/>
      <c r="J1020" s="163"/>
      <c r="K1020" s="163"/>
      <c r="L1020" s="163"/>
      <c r="M1020" s="163"/>
      <c r="N1020" s="163"/>
      <c r="O1020" s="163"/>
      <c r="P1020" s="163"/>
      <c r="Q1020" s="163"/>
      <c r="R1020" s="163"/>
      <c r="S1020" s="163"/>
      <c r="T1020" s="163"/>
      <c r="U1020" s="163"/>
      <c r="V1020" s="163"/>
      <c r="W1020" s="163"/>
      <c r="X1020" s="163"/>
      <c r="Y1020" s="163"/>
      <c r="Z1020" s="163"/>
      <c r="AA1020" s="163"/>
      <c r="AB1020" s="163"/>
      <c r="AC1020" s="163"/>
      <c r="AD1020" s="163"/>
      <c r="AE1020" s="163"/>
      <c r="AF1020" s="163"/>
      <c r="AG1020" s="163"/>
      <c r="AH1020" s="163"/>
      <c r="AI1020" s="163"/>
      <c r="AJ1020" s="163"/>
      <c r="AK1020" s="163"/>
      <c r="AL1020" s="163"/>
      <c r="AM1020" s="163"/>
      <c r="AN1020" s="163"/>
      <c r="AO1020" s="163"/>
      <c r="AP1020" s="163"/>
      <c r="AQ1020" s="163"/>
      <c r="AR1020" s="163"/>
      <c r="AS1020" s="163"/>
      <c r="AT1020" s="163"/>
      <c r="AU1020" s="163"/>
      <c r="AV1020" s="163"/>
      <c r="AW1020" s="163"/>
      <c r="AX1020" s="163"/>
      <c r="AY1020" s="163"/>
      <c r="AZ1020" s="163"/>
      <c r="BA1020" s="163"/>
      <c r="BB1020" s="163"/>
      <c r="BC1020" s="174"/>
    </row>
    <row r="1021" spans="1:55" ht="22.5" customHeight="1">
      <c r="A1021" s="315"/>
      <c r="B1021" s="345"/>
      <c r="C1021" s="310"/>
      <c r="D1021" s="162" t="s">
        <v>269</v>
      </c>
      <c r="E1021" s="163">
        <f t="shared" si="1029"/>
        <v>0</v>
      </c>
      <c r="F1021" s="163">
        <f t="shared" si="1016"/>
        <v>0</v>
      </c>
      <c r="G1021" s="163"/>
      <c r="H1021" s="163"/>
      <c r="I1021" s="163"/>
      <c r="J1021" s="163"/>
      <c r="K1021" s="163"/>
      <c r="L1021" s="163"/>
      <c r="M1021" s="163"/>
      <c r="N1021" s="163"/>
      <c r="O1021" s="163"/>
      <c r="P1021" s="163"/>
      <c r="Q1021" s="163"/>
      <c r="R1021" s="163"/>
      <c r="S1021" s="163"/>
      <c r="T1021" s="163"/>
      <c r="U1021" s="163"/>
      <c r="V1021" s="163"/>
      <c r="W1021" s="163"/>
      <c r="X1021" s="163"/>
      <c r="Y1021" s="163"/>
      <c r="Z1021" s="163"/>
      <c r="AA1021" s="163"/>
      <c r="AB1021" s="163"/>
      <c r="AC1021" s="163"/>
      <c r="AD1021" s="163"/>
      <c r="AE1021" s="163"/>
      <c r="AF1021" s="163"/>
      <c r="AG1021" s="163"/>
      <c r="AH1021" s="163"/>
      <c r="AI1021" s="163"/>
      <c r="AJ1021" s="163"/>
      <c r="AK1021" s="163"/>
      <c r="AL1021" s="163"/>
      <c r="AM1021" s="163"/>
      <c r="AN1021" s="163"/>
      <c r="AO1021" s="163"/>
      <c r="AP1021" s="163"/>
      <c r="AQ1021" s="163"/>
      <c r="AR1021" s="163"/>
      <c r="AS1021" s="163"/>
      <c r="AT1021" s="163"/>
      <c r="AU1021" s="163"/>
      <c r="AV1021" s="163"/>
      <c r="AW1021" s="163"/>
      <c r="AX1021" s="163"/>
      <c r="AY1021" s="163"/>
      <c r="AZ1021" s="163"/>
      <c r="BA1021" s="163"/>
      <c r="BB1021" s="163"/>
      <c r="BC1021" s="174"/>
    </row>
    <row r="1022" spans="1:55" ht="31.2">
      <c r="A1022" s="316"/>
      <c r="B1022" s="346"/>
      <c r="C1022" s="310"/>
      <c r="D1022" s="162" t="s">
        <v>43</v>
      </c>
      <c r="E1022" s="163">
        <f t="shared" si="1029"/>
        <v>0</v>
      </c>
      <c r="F1022" s="163">
        <f t="shared" si="1016"/>
        <v>0</v>
      </c>
      <c r="G1022" s="163"/>
      <c r="H1022" s="163"/>
      <c r="I1022" s="163"/>
      <c r="J1022" s="163"/>
      <c r="K1022" s="163"/>
      <c r="L1022" s="163"/>
      <c r="M1022" s="163"/>
      <c r="N1022" s="163"/>
      <c r="O1022" s="163"/>
      <c r="P1022" s="163"/>
      <c r="Q1022" s="163"/>
      <c r="R1022" s="163"/>
      <c r="S1022" s="163"/>
      <c r="T1022" s="163"/>
      <c r="U1022" s="163"/>
      <c r="V1022" s="163"/>
      <c r="W1022" s="163"/>
      <c r="X1022" s="163"/>
      <c r="Y1022" s="163"/>
      <c r="Z1022" s="163"/>
      <c r="AA1022" s="163"/>
      <c r="AB1022" s="163"/>
      <c r="AC1022" s="163"/>
      <c r="AD1022" s="163"/>
      <c r="AE1022" s="163"/>
      <c r="AF1022" s="163"/>
      <c r="AG1022" s="163"/>
      <c r="AH1022" s="163"/>
      <c r="AI1022" s="163"/>
      <c r="AJ1022" s="163"/>
      <c r="AK1022" s="163"/>
      <c r="AL1022" s="163"/>
      <c r="AM1022" s="163"/>
      <c r="AN1022" s="163"/>
      <c r="AO1022" s="163"/>
      <c r="AP1022" s="163"/>
      <c r="AQ1022" s="163"/>
      <c r="AR1022" s="163"/>
      <c r="AS1022" s="163"/>
      <c r="AT1022" s="163"/>
      <c r="AU1022" s="163"/>
      <c r="AV1022" s="163"/>
      <c r="AW1022" s="163"/>
      <c r="AX1022" s="163"/>
      <c r="AY1022" s="163"/>
      <c r="AZ1022" s="163"/>
      <c r="BA1022" s="163"/>
      <c r="BB1022" s="163"/>
      <c r="BC1022" s="174"/>
    </row>
    <row r="1023" spans="1:55" ht="22.5" hidden="1" customHeight="1">
      <c r="A1023" s="314" t="s">
        <v>350</v>
      </c>
      <c r="B1023" s="344"/>
      <c r="C1023" s="310" t="s">
        <v>298</v>
      </c>
      <c r="D1023" s="164" t="s">
        <v>41</v>
      </c>
      <c r="E1023" s="163">
        <f t="shared" si="1029"/>
        <v>0</v>
      </c>
      <c r="F1023" s="163">
        <f t="shared" ref="F1023:F1029" si="1030">I1023+L1023+O1023+R1023+U1023+X1023+AA1023+AF1023+AK1023+AP1023+AU1023+AZ1023</f>
        <v>0</v>
      </c>
      <c r="G1023" s="163" t="e">
        <f t="shared" ref="G1023" si="1031">F1023*100/E1023</f>
        <v>#DIV/0!</v>
      </c>
      <c r="H1023" s="163">
        <f>H1024+H1025+H1026+H1028+H1029</f>
        <v>0</v>
      </c>
      <c r="I1023" s="163">
        <f t="shared" ref="I1023" si="1032">I1024+I1025+I1026+I1028+I1029</f>
        <v>0</v>
      </c>
      <c r="J1023" s="163"/>
      <c r="K1023" s="163">
        <f t="shared" ref="K1023:L1023" si="1033">K1024+K1025+K1026+K1028+K1029</f>
        <v>0</v>
      </c>
      <c r="L1023" s="163">
        <f t="shared" si="1033"/>
        <v>0</v>
      </c>
      <c r="M1023" s="163"/>
      <c r="N1023" s="163">
        <f t="shared" ref="N1023:O1023" si="1034">N1024+N1025+N1026+N1028+N1029</f>
        <v>0</v>
      </c>
      <c r="O1023" s="163">
        <f t="shared" si="1034"/>
        <v>0</v>
      </c>
      <c r="P1023" s="163"/>
      <c r="Q1023" s="163">
        <f t="shared" ref="Q1023:R1023" si="1035">Q1024+Q1025+Q1026+Q1028+Q1029</f>
        <v>0</v>
      </c>
      <c r="R1023" s="163">
        <f t="shared" si="1035"/>
        <v>0</v>
      </c>
      <c r="S1023" s="163"/>
      <c r="T1023" s="163">
        <f t="shared" ref="T1023:U1023" si="1036">T1024+T1025+T1026+T1028+T1029</f>
        <v>0</v>
      </c>
      <c r="U1023" s="163">
        <f t="shared" si="1036"/>
        <v>0</v>
      </c>
      <c r="V1023" s="163"/>
      <c r="W1023" s="163">
        <f t="shared" ref="W1023:X1023" si="1037">W1024+W1025+W1026+W1028+W1029</f>
        <v>0</v>
      </c>
      <c r="X1023" s="163">
        <f t="shared" si="1037"/>
        <v>0</v>
      </c>
      <c r="Y1023" s="163"/>
      <c r="Z1023" s="163">
        <f t="shared" ref="Z1023:AC1023" si="1038">Z1024+Z1025+Z1026+Z1028+Z1029</f>
        <v>0</v>
      </c>
      <c r="AA1023" s="163">
        <f t="shared" si="1038"/>
        <v>0</v>
      </c>
      <c r="AB1023" s="163">
        <f t="shared" si="1038"/>
        <v>0</v>
      </c>
      <c r="AC1023" s="163">
        <f t="shared" si="1038"/>
        <v>0</v>
      </c>
      <c r="AD1023" s="163"/>
      <c r="AE1023" s="163">
        <f t="shared" ref="AE1023:AH1023" si="1039">AE1024+AE1025+AE1026+AE1028+AE1029</f>
        <v>0</v>
      </c>
      <c r="AF1023" s="163">
        <f t="shared" si="1039"/>
        <v>0</v>
      </c>
      <c r="AG1023" s="163">
        <f t="shared" si="1039"/>
        <v>0</v>
      </c>
      <c r="AH1023" s="163">
        <f t="shared" si="1039"/>
        <v>0</v>
      </c>
      <c r="AI1023" s="163"/>
      <c r="AJ1023" s="163">
        <f t="shared" ref="AJ1023:AM1023" si="1040">AJ1024+AJ1025+AJ1026+AJ1028+AJ1029</f>
        <v>0</v>
      </c>
      <c r="AK1023" s="163">
        <f t="shared" si="1040"/>
        <v>0</v>
      </c>
      <c r="AL1023" s="163">
        <f t="shared" si="1040"/>
        <v>0</v>
      </c>
      <c r="AM1023" s="163">
        <f t="shared" si="1040"/>
        <v>0</v>
      </c>
      <c r="AN1023" s="163"/>
      <c r="AO1023" s="163">
        <f t="shared" ref="AO1023:AR1023" si="1041">AO1024+AO1025+AO1026+AO1028+AO1029</f>
        <v>0</v>
      </c>
      <c r="AP1023" s="163">
        <f t="shared" si="1041"/>
        <v>0</v>
      </c>
      <c r="AQ1023" s="163">
        <f t="shared" si="1041"/>
        <v>0</v>
      </c>
      <c r="AR1023" s="163">
        <f t="shared" si="1041"/>
        <v>0</v>
      </c>
      <c r="AS1023" s="163"/>
      <c r="AT1023" s="163">
        <f t="shared" ref="AT1023:AW1023" si="1042">AT1024+AT1025+AT1026+AT1028+AT1029</f>
        <v>0</v>
      </c>
      <c r="AU1023" s="163">
        <f t="shared" si="1042"/>
        <v>0</v>
      </c>
      <c r="AV1023" s="163">
        <f t="shared" si="1042"/>
        <v>0</v>
      </c>
      <c r="AW1023" s="163">
        <f t="shared" si="1042"/>
        <v>0</v>
      </c>
      <c r="AX1023" s="163"/>
      <c r="AY1023" s="163">
        <f t="shared" ref="AY1023:AZ1023" si="1043">AY1024+AY1025+AY1026+AY1028+AY1029</f>
        <v>0</v>
      </c>
      <c r="AZ1023" s="163">
        <f t="shared" si="1043"/>
        <v>0</v>
      </c>
      <c r="BA1023" s="163"/>
      <c r="BB1023" s="163"/>
      <c r="BC1023" s="228"/>
    </row>
    <row r="1024" spans="1:55" ht="32.25" hidden="1" customHeight="1">
      <c r="A1024" s="315"/>
      <c r="B1024" s="345"/>
      <c r="C1024" s="310"/>
      <c r="D1024" s="161" t="s">
        <v>37</v>
      </c>
      <c r="E1024" s="163">
        <f t="shared" si="1029"/>
        <v>0</v>
      </c>
      <c r="F1024" s="207">
        <f t="shared" si="1030"/>
        <v>0</v>
      </c>
      <c r="G1024" s="163"/>
      <c r="H1024" s="163"/>
      <c r="I1024" s="163"/>
      <c r="J1024" s="163"/>
      <c r="K1024" s="163"/>
      <c r="L1024" s="163"/>
      <c r="M1024" s="163"/>
      <c r="N1024" s="163"/>
      <c r="O1024" s="163"/>
      <c r="P1024" s="163"/>
      <c r="Q1024" s="163"/>
      <c r="R1024" s="163"/>
      <c r="S1024" s="163"/>
      <c r="T1024" s="163"/>
      <c r="U1024" s="163"/>
      <c r="V1024" s="163"/>
      <c r="W1024" s="163"/>
      <c r="X1024" s="163"/>
      <c r="Y1024" s="163"/>
      <c r="Z1024" s="163"/>
      <c r="AA1024" s="163"/>
      <c r="AB1024" s="163"/>
      <c r="AC1024" s="163"/>
      <c r="AD1024" s="163"/>
      <c r="AE1024" s="163"/>
      <c r="AF1024" s="163"/>
      <c r="AG1024" s="163"/>
      <c r="AH1024" s="163"/>
      <c r="AI1024" s="163"/>
      <c r="AJ1024" s="163"/>
      <c r="AK1024" s="163"/>
      <c r="AL1024" s="163"/>
      <c r="AM1024" s="163"/>
      <c r="AN1024" s="163"/>
      <c r="AO1024" s="163"/>
      <c r="AP1024" s="163"/>
      <c r="AQ1024" s="163"/>
      <c r="AR1024" s="163"/>
      <c r="AS1024" s="163"/>
      <c r="AT1024" s="163"/>
      <c r="AU1024" s="163"/>
      <c r="AV1024" s="163"/>
      <c r="AW1024" s="163"/>
      <c r="AX1024" s="163"/>
      <c r="AY1024" s="163"/>
      <c r="AZ1024" s="163"/>
      <c r="BA1024" s="163"/>
      <c r="BB1024" s="163"/>
      <c r="BC1024" s="228"/>
    </row>
    <row r="1025" spans="1:55" ht="50.25" hidden="1" customHeight="1">
      <c r="A1025" s="315"/>
      <c r="B1025" s="345"/>
      <c r="C1025" s="310"/>
      <c r="D1025" s="161" t="s">
        <v>2</v>
      </c>
      <c r="E1025" s="163">
        <f t="shared" si="1029"/>
        <v>0</v>
      </c>
      <c r="F1025" s="163">
        <f t="shared" si="1030"/>
        <v>0</v>
      </c>
      <c r="G1025" s="163" t="e">
        <f t="shared" ref="G1025:G1026" si="1044">F1025*100/E1025</f>
        <v>#DIV/0!</v>
      </c>
      <c r="H1025" s="163"/>
      <c r="I1025" s="163"/>
      <c r="J1025" s="163"/>
      <c r="K1025" s="163"/>
      <c r="L1025" s="163"/>
      <c r="M1025" s="163"/>
      <c r="N1025" s="163"/>
      <c r="O1025" s="163"/>
      <c r="P1025" s="163"/>
      <c r="Q1025" s="163"/>
      <c r="R1025" s="163"/>
      <c r="S1025" s="163"/>
      <c r="T1025" s="163"/>
      <c r="U1025" s="163"/>
      <c r="V1025" s="163"/>
      <c r="W1025" s="163"/>
      <c r="X1025" s="163"/>
      <c r="Y1025" s="163"/>
      <c r="Z1025" s="163"/>
      <c r="AA1025" s="163"/>
      <c r="AB1025" s="163"/>
      <c r="AC1025" s="163"/>
      <c r="AD1025" s="163"/>
      <c r="AE1025" s="163"/>
      <c r="AF1025" s="163"/>
      <c r="AG1025" s="163"/>
      <c r="AH1025" s="163"/>
      <c r="AI1025" s="163"/>
      <c r="AJ1025" s="163"/>
      <c r="AK1025" s="163"/>
      <c r="AL1025" s="163"/>
      <c r="AM1025" s="163"/>
      <c r="AN1025" s="163"/>
      <c r="AO1025" s="163"/>
      <c r="AP1025" s="163"/>
      <c r="AQ1025" s="163"/>
      <c r="AR1025" s="163"/>
      <c r="AS1025" s="163"/>
      <c r="AT1025" s="163"/>
      <c r="AU1025" s="163"/>
      <c r="AV1025" s="163"/>
      <c r="AW1025" s="163"/>
      <c r="AX1025" s="163"/>
      <c r="AY1025" s="163"/>
      <c r="AZ1025" s="163"/>
      <c r="BA1025" s="163"/>
      <c r="BB1025" s="163"/>
      <c r="BC1025" s="228"/>
    </row>
    <row r="1026" spans="1:55" ht="22.5" hidden="1" customHeight="1">
      <c r="A1026" s="315"/>
      <c r="B1026" s="345"/>
      <c r="C1026" s="310"/>
      <c r="D1026" s="162" t="s">
        <v>268</v>
      </c>
      <c r="E1026" s="163">
        <f>H1026+K1026+N1026+Q1026+T1026+W1026+Z1026+AE1026+AJ1026+AO1026+AT1026+AY1026</f>
        <v>0</v>
      </c>
      <c r="F1026" s="163">
        <f t="shared" si="1030"/>
        <v>0</v>
      </c>
      <c r="G1026" s="163" t="e">
        <f t="shared" si="1044"/>
        <v>#DIV/0!</v>
      </c>
      <c r="H1026" s="163"/>
      <c r="I1026" s="163"/>
      <c r="J1026" s="163"/>
      <c r="K1026" s="163"/>
      <c r="L1026" s="163"/>
      <c r="M1026" s="163"/>
      <c r="N1026" s="163"/>
      <c r="O1026" s="163"/>
      <c r="P1026" s="163"/>
      <c r="Q1026" s="163"/>
      <c r="R1026" s="163"/>
      <c r="S1026" s="163"/>
      <c r="T1026" s="163"/>
      <c r="U1026" s="163"/>
      <c r="V1026" s="163"/>
      <c r="W1026" s="163"/>
      <c r="X1026" s="163"/>
      <c r="Y1026" s="163"/>
      <c r="Z1026" s="163"/>
      <c r="AA1026" s="163"/>
      <c r="AB1026" s="163"/>
      <c r="AC1026" s="163"/>
      <c r="AD1026" s="163"/>
      <c r="AE1026" s="163"/>
      <c r="AF1026" s="163"/>
      <c r="AG1026" s="163"/>
      <c r="AH1026" s="163"/>
      <c r="AI1026" s="163"/>
      <c r="AJ1026" s="163"/>
      <c r="AK1026" s="163"/>
      <c r="AL1026" s="163"/>
      <c r="AM1026" s="163"/>
      <c r="AN1026" s="163"/>
      <c r="AO1026" s="163"/>
      <c r="AP1026" s="163"/>
      <c r="AQ1026" s="163"/>
      <c r="AR1026" s="163"/>
      <c r="AS1026" s="163"/>
      <c r="AT1026" s="163"/>
      <c r="AU1026" s="163"/>
      <c r="AV1026" s="163"/>
      <c r="AW1026" s="163"/>
      <c r="AX1026" s="163"/>
      <c r="AY1026" s="163"/>
      <c r="AZ1026" s="163"/>
      <c r="BA1026" s="163"/>
      <c r="BB1026" s="163"/>
      <c r="BC1026" s="228"/>
    </row>
    <row r="1027" spans="1:55" ht="82.5" hidden="1" customHeight="1">
      <c r="A1027" s="315"/>
      <c r="B1027" s="345"/>
      <c r="C1027" s="310"/>
      <c r="D1027" s="162" t="s">
        <v>274</v>
      </c>
      <c r="E1027" s="163">
        <f t="shared" ref="E1027:E1029" si="1045">H1027+K1027+N1027+Q1027+T1027+W1027+Z1027+AE1027+AJ1027+AO1027+AT1027+AY1027</f>
        <v>0</v>
      </c>
      <c r="F1027" s="163">
        <f t="shared" si="1030"/>
        <v>0</v>
      </c>
      <c r="G1027" s="163"/>
      <c r="H1027" s="163"/>
      <c r="I1027" s="163"/>
      <c r="J1027" s="163"/>
      <c r="K1027" s="163"/>
      <c r="L1027" s="163"/>
      <c r="M1027" s="163"/>
      <c r="N1027" s="163"/>
      <c r="O1027" s="163"/>
      <c r="P1027" s="163"/>
      <c r="Q1027" s="163"/>
      <c r="R1027" s="163"/>
      <c r="S1027" s="163"/>
      <c r="T1027" s="163"/>
      <c r="U1027" s="163"/>
      <c r="V1027" s="163"/>
      <c r="W1027" s="163"/>
      <c r="X1027" s="163"/>
      <c r="Y1027" s="163"/>
      <c r="Z1027" s="163"/>
      <c r="AA1027" s="163"/>
      <c r="AB1027" s="163"/>
      <c r="AC1027" s="163"/>
      <c r="AD1027" s="163"/>
      <c r="AE1027" s="163"/>
      <c r="AF1027" s="163"/>
      <c r="AG1027" s="163"/>
      <c r="AH1027" s="163"/>
      <c r="AI1027" s="163"/>
      <c r="AJ1027" s="163"/>
      <c r="AK1027" s="163"/>
      <c r="AL1027" s="163"/>
      <c r="AM1027" s="163"/>
      <c r="AN1027" s="163"/>
      <c r="AO1027" s="163"/>
      <c r="AP1027" s="163"/>
      <c r="AQ1027" s="163"/>
      <c r="AR1027" s="163"/>
      <c r="AS1027" s="163"/>
      <c r="AT1027" s="163"/>
      <c r="AU1027" s="163"/>
      <c r="AV1027" s="163"/>
      <c r="AW1027" s="163"/>
      <c r="AX1027" s="163"/>
      <c r="AY1027" s="163"/>
      <c r="AZ1027" s="163"/>
      <c r="BA1027" s="163"/>
      <c r="BB1027" s="163"/>
      <c r="BC1027" s="228"/>
    </row>
    <row r="1028" spans="1:55" ht="22.5" hidden="1" customHeight="1">
      <c r="A1028" s="315"/>
      <c r="B1028" s="345"/>
      <c r="C1028" s="310"/>
      <c r="D1028" s="162" t="s">
        <v>269</v>
      </c>
      <c r="E1028" s="163">
        <f t="shared" si="1045"/>
        <v>0</v>
      </c>
      <c r="F1028" s="163">
        <f t="shared" si="1030"/>
        <v>0</v>
      </c>
      <c r="G1028" s="163"/>
      <c r="H1028" s="163"/>
      <c r="I1028" s="163"/>
      <c r="J1028" s="163"/>
      <c r="K1028" s="163"/>
      <c r="L1028" s="163"/>
      <c r="M1028" s="163"/>
      <c r="N1028" s="163"/>
      <c r="O1028" s="163"/>
      <c r="P1028" s="163"/>
      <c r="Q1028" s="163"/>
      <c r="R1028" s="163"/>
      <c r="S1028" s="163"/>
      <c r="T1028" s="163"/>
      <c r="U1028" s="163"/>
      <c r="V1028" s="163"/>
      <c r="W1028" s="163"/>
      <c r="X1028" s="163"/>
      <c r="Y1028" s="163"/>
      <c r="Z1028" s="163"/>
      <c r="AA1028" s="163"/>
      <c r="AB1028" s="163"/>
      <c r="AC1028" s="163"/>
      <c r="AD1028" s="163"/>
      <c r="AE1028" s="163"/>
      <c r="AF1028" s="163"/>
      <c r="AG1028" s="163"/>
      <c r="AH1028" s="163"/>
      <c r="AI1028" s="163"/>
      <c r="AJ1028" s="163"/>
      <c r="AK1028" s="163"/>
      <c r="AL1028" s="163"/>
      <c r="AM1028" s="163"/>
      <c r="AN1028" s="163"/>
      <c r="AO1028" s="163"/>
      <c r="AP1028" s="163"/>
      <c r="AQ1028" s="163"/>
      <c r="AR1028" s="163"/>
      <c r="AS1028" s="163"/>
      <c r="AT1028" s="163"/>
      <c r="AU1028" s="163"/>
      <c r="AV1028" s="163"/>
      <c r="AW1028" s="163"/>
      <c r="AX1028" s="163"/>
      <c r="AY1028" s="163"/>
      <c r="AZ1028" s="163"/>
      <c r="BA1028" s="163"/>
      <c r="BB1028" s="163"/>
      <c r="BC1028" s="228"/>
    </row>
    <row r="1029" spans="1:55" ht="31.2" hidden="1">
      <c r="A1029" s="316"/>
      <c r="B1029" s="346"/>
      <c r="C1029" s="310"/>
      <c r="D1029" s="162" t="s">
        <v>43</v>
      </c>
      <c r="E1029" s="163">
        <f t="shared" si="1045"/>
        <v>0</v>
      </c>
      <c r="F1029" s="163">
        <f t="shared" si="1030"/>
        <v>0</v>
      </c>
      <c r="G1029" s="163"/>
      <c r="H1029" s="163"/>
      <c r="I1029" s="163"/>
      <c r="J1029" s="163"/>
      <c r="K1029" s="163"/>
      <c r="L1029" s="163"/>
      <c r="M1029" s="163"/>
      <c r="N1029" s="163"/>
      <c r="O1029" s="163"/>
      <c r="P1029" s="163"/>
      <c r="Q1029" s="163"/>
      <c r="R1029" s="163"/>
      <c r="S1029" s="163"/>
      <c r="T1029" s="163"/>
      <c r="U1029" s="163"/>
      <c r="V1029" s="163"/>
      <c r="W1029" s="163"/>
      <c r="X1029" s="163"/>
      <c r="Y1029" s="163"/>
      <c r="Z1029" s="163"/>
      <c r="AA1029" s="163"/>
      <c r="AB1029" s="163"/>
      <c r="AC1029" s="163"/>
      <c r="AD1029" s="163"/>
      <c r="AE1029" s="163"/>
      <c r="AF1029" s="163"/>
      <c r="AG1029" s="163"/>
      <c r="AH1029" s="163"/>
      <c r="AI1029" s="163"/>
      <c r="AJ1029" s="163"/>
      <c r="AK1029" s="163"/>
      <c r="AL1029" s="163"/>
      <c r="AM1029" s="163"/>
      <c r="AN1029" s="163"/>
      <c r="AO1029" s="163"/>
      <c r="AP1029" s="163"/>
      <c r="AQ1029" s="163"/>
      <c r="AR1029" s="163"/>
      <c r="AS1029" s="163"/>
      <c r="AT1029" s="163"/>
      <c r="AU1029" s="163"/>
      <c r="AV1029" s="163"/>
      <c r="AW1029" s="163"/>
      <c r="AX1029" s="163"/>
      <c r="AY1029" s="163"/>
      <c r="AZ1029" s="163"/>
      <c r="BA1029" s="163"/>
      <c r="BB1029" s="163"/>
      <c r="BC1029" s="228"/>
    </row>
    <row r="1030" spans="1:55" ht="22.5" customHeight="1">
      <c r="A1030" s="309" t="s">
        <v>553</v>
      </c>
      <c r="B1030" s="328"/>
      <c r="C1030" s="328"/>
      <c r="D1030" s="164" t="s">
        <v>41</v>
      </c>
      <c r="E1030" s="163">
        <f>H1030+K1030+N1030+Q1030+T1030+W1030+Z1030+AE1030+AJ1030+AO1030+AT1030+AY1030</f>
        <v>65182.500000000015</v>
      </c>
      <c r="F1030" s="163">
        <f t="shared" ref="F1030:F1036" si="1046">I1030+L1030+O1030+R1030+U1030+X1030+AA1030+AF1030+AK1030+AP1030+AU1030+AZ1030</f>
        <v>52145.649770000011</v>
      </c>
      <c r="G1030" s="163">
        <f t="shared" si="980"/>
        <v>79.999462693207533</v>
      </c>
      <c r="H1030" s="163">
        <f>H1031+H1032+H1033+H1035+H1036</f>
        <v>0</v>
      </c>
      <c r="I1030" s="163">
        <f t="shared" ref="I1030" si="1047">I1031+I1032+I1033+I1035+I1036</f>
        <v>0</v>
      </c>
      <c r="J1030" s="163"/>
      <c r="K1030" s="163">
        <f t="shared" ref="K1030:L1030" si="1048">K1031+K1032+K1033+K1035+K1036</f>
        <v>9307.11607</v>
      </c>
      <c r="L1030" s="163">
        <f t="shared" si="1048"/>
        <v>9307.11607</v>
      </c>
      <c r="M1030" s="163"/>
      <c r="N1030" s="163">
        <f t="shared" ref="N1030:O1030" si="1049">N1031+N1032+N1033+N1035+N1036</f>
        <v>3203.88393</v>
      </c>
      <c r="O1030" s="163">
        <f t="shared" si="1049"/>
        <v>3203.88393</v>
      </c>
      <c r="P1030" s="163"/>
      <c r="Q1030" s="163">
        <f t="shared" ref="Q1030:R1030" si="1050">Q1031+Q1032+Q1033+Q1035+Q1036</f>
        <v>16031.51132</v>
      </c>
      <c r="R1030" s="163">
        <f t="shared" si="1050"/>
        <v>16031.51132</v>
      </c>
      <c r="S1030" s="163"/>
      <c r="T1030" s="163">
        <f t="shared" ref="T1030:U1030" si="1051">T1031+T1032+T1033+T1035+T1036</f>
        <v>5396.7441799999997</v>
      </c>
      <c r="U1030" s="163">
        <f t="shared" si="1051"/>
        <v>5396.7441799999997</v>
      </c>
      <c r="V1030" s="163"/>
      <c r="W1030" s="163">
        <f t="shared" ref="W1030:X1030" si="1052">W1031+W1032+W1033+W1035+W1036</f>
        <v>3981.51962</v>
      </c>
      <c r="X1030" s="163">
        <f t="shared" si="1052"/>
        <v>3981.51962</v>
      </c>
      <c r="Y1030" s="163"/>
      <c r="Z1030" s="163">
        <f t="shared" ref="Z1030:AC1030" si="1053">Z1031+Z1032+Z1033+Z1035+Z1036</f>
        <v>2452.8806199999999</v>
      </c>
      <c r="AA1030" s="163">
        <f t="shared" si="1053"/>
        <v>2452.8806199999999</v>
      </c>
      <c r="AB1030" s="163">
        <f t="shared" si="1053"/>
        <v>0</v>
      </c>
      <c r="AC1030" s="163">
        <f t="shared" si="1053"/>
        <v>0</v>
      </c>
      <c r="AD1030" s="163"/>
      <c r="AE1030" s="163">
        <f t="shared" ref="AE1030:AH1030" si="1054">AE1031+AE1032+AE1033+AE1035+AE1036</f>
        <v>1575.68533</v>
      </c>
      <c r="AF1030" s="163">
        <f t="shared" si="1054"/>
        <v>1575.68533</v>
      </c>
      <c r="AG1030" s="163">
        <f t="shared" si="1054"/>
        <v>0</v>
      </c>
      <c r="AH1030" s="163">
        <f t="shared" si="1054"/>
        <v>0</v>
      </c>
      <c r="AI1030" s="163"/>
      <c r="AJ1030" s="163">
        <f t="shared" ref="AJ1030:AM1030" si="1055">AJ1031+AJ1032+AJ1033+AJ1035+AJ1036</f>
        <v>2603.2724700000003</v>
      </c>
      <c r="AK1030" s="163">
        <f t="shared" si="1055"/>
        <v>2603.2724700000003</v>
      </c>
      <c r="AL1030" s="163">
        <f t="shared" si="1055"/>
        <v>0</v>
      </c>
      <c r="AM1030" s="163">
        <f t="shared" si="1055"/>
        <v>0</v>
      </c>
      <c r="AN1030" s="163"/>
      <c r="AO1030" s="163">
        <f t="shared" ref="AO1030:AR1030" si="1056">AO1031+AO1032+AO1033+AO1035+AO1036</f>
        <v>3431.9542300000003</v>
      </c>
      <c r="AP1030" s="163">
        <f t="shared" si="1056"/>
        <v>3431.9542300000003</v>
      </c>
      <c r="AQ1030" s="163">
        <f t="shared" si="1056"/>
        <v>0</v>
      </c>
      <c r="AR1030" s="163">
        <f t="shared" si="1056"/>
        <v>0</v>
      </c>
      <c r="AS1030" s="163"/>
      <c r="AT1030" s="163">
        <f t="shared" ref="AT1030:AW1030" si="1057">AT1031+AT1032+AT1033+AT1035+AT1036</f>
        <v>4161.0820000000003</v>
      </c>
      <c r="AU1030" s="163">
        <f t="shared" si="1057"/>
        <v>4161.0820000000003</v>
      </c>
      <c r="AV1030" s="163">
        <f t="shared" si="1057"/>
        <v>0</v>
      </c>
      <c r="AW1030" s="163">
        <f t="shared" si="1057"/>
        <v>0</v>
      </c>
      <c r="AX1030" s="163"/>
      <c r="AY1030" s="163">
        <f t="shared" ref="AY1030:AZ1030" si="1058">AY1031+AY1032+AY1033+AY1035+AY1036</f>
        <v>13036.85023</v>
      </c>
      <c r="AZ1030" s="163">
        <f t="shared" si="1058"/>
        <v>0</v>
      </c>
      <c r="BA1030" s="163"/>
      <c r="BB1030" s="163"/>
      <c r="BC1030" s="174"/>
    </row>
    <row r="1031" spans="1:55" ht="32.25" customHeight="1">
      <c r="A1031" s="309"/>
      <c r="B1031" s="328"/>
      <c r="C1031" s="328"/>
      <c r="D1031" s="161" t="s">
        <v>37</v>
      </c>
      <c r="E1031" s="163">
        <f t="shared" ref="E1031:E1032" si="1059">H1031+K1031+N1031+Q1031+T1031+W1031+Z1031+AE1031+AJ1031+AO1031+AT1031+AY1031</f>
        <v>0</v>
      </c>
      <c r="F1031" s="163">
        <f t="shared" si="1046"/>
        <v>0</v>
      </c>
      <c r="G1031" s="163"/>
      <c r="H1031" s="163">
        <f>H1010+H1017+H1024</f>
        <v>0</v>
      </c>
      <c r="I1031" s="163">
        <f t="shared" ref="I1031:BA1031" si="1060">I1010+I1017+I1024</f>
        <v>0</v>
      </c>
      <c r="J1031" s="163">
        <f t="shared" si="1060"/>
        <v>0</v>
      </c>
      <c r="K1031" s="163">
        <f t="shared" si="1060"/>
        <v>0</v>
      </c>
      <c r="L1031" s="163">
        <f t="shared" si="1060"/>
        <v>0</v>
      </c>
      <c r="M1031" s="163">
        <f t="shared" si="1060"/>
        <v>0</v>
      </c>
      <c r="N1031" s="163">
        <f t="shared" si="1060"/>
        <v>0</v>
      </c>
      <c r="O1031" s="163">
        <f t="shared" si="1060"/>
        <v>0</v>
      </c>
      <c r="P1031" s="163">
        <f t="shared" si="1060"/>
        <v>0</v>
      </c>
      <c r="Q1031" s="163">
        <f t="shared" si="1060"/>
        <v>0</v>
      </c>
      <c r="R1031" s="163">
        <f t="shared" si="1060"/>
        <v>0</v>
      </c>
      <c r="S1031" s="163">
        <f t="shared" si="1060"/>
        <v>0</v>
      </c>
      <c r="T1031" s="163">
        <f t="shared" si="1060"/>
        <v>0</v>
      </c>
      <c r="U1031" s="163">
        <f t="shared" si="1060"/>
        <v>0</v>
      </c>
      <c r="V1031" s="163">
        <f t="shared" si="1060"/>
        <v>0</v>
      </c>
      <c r="W1031" s="163">
        <f t="shared" si="1060"/>
        <v>0</v>
      </c>
      <c r="X1031" s="163">
        <f t="shared" si="1060"/>
        <v>0</v>
      </c>
      <c r="Y1031" s="163">
        <f t="shared" si="1060"/>
        <v>0</v>
      </c>
      <c r="Z1031" s="163">
        <f t="shared" si="1060"/>
        <v>0</v>
      </c>
      <c r="AA1031" s="163">
        <f t="shared" si="1060"/>
        <v>0</v>
      </c>
      <c r="AB1031" s="163">
        <f t="shared" si="1060"/>
        <v>0</v>
      </c>
      <c r="AC1031" s="163">
        <f t="shared" si="1060"/>
        <v>0</v>
      </c>
      <c r="AD1031" s="163">
        <f t="shared" si="1060"/>
        <v>0</v>
      </c>
      <c r="AE1031" s="163">
        <f t="shared" si="1060"/>
        <v>0</v>
      </c>
      <c r="AF1031" s="163">
        <f t="shared" si="1060"/>
        <v>0</v>
      </c>
      <c r="AG1031" s="163">
        <f t="shared" si="1060"/>
        <v>0</v>
      </c>
      <c r="AH1031" s="163">
        <f t="shared" si="1060"/>
        <v>0</v>
      </c>
      <c r="AI1031" s="163">
        <f t="shared" si="1060"/>
        <v>0</v>
      </c>
      <c r="AJ1031" s="163">
        <f t="shared" si="1060"/>
        <v>0</v>
      </c>
      <c r="AK1031" s="163">
        <f t="shared" si="1060"/>
        <v>0</v>
      </c>
      <c r="AL1031" s="163">
        <f t="shared" si="1060"/>
        <v>0</v>
      </c>
      <c r="AM1031" s="163">
        <f t="shared" si="1060"/>
        <v>0</v>
      </c>
      <c r="AN1031" s="163">
        <f t="shared" si="1060"/>
        <v>0</v>
      </c>
      <c r="AO1031" s="163">
        <f t="shared" si="1060"/>
        <v>0</v>
      </c>
      <c r="AP1031" s="163">
        <f t="shared" si="1060"/>
        <v>0</v>
      </c>
      <c r="AQ1031" s="163">
        <f t="shared" si="1060"/>
        <v>0</v>
      </c>
      <c r="AR1031" s="163">
        <f t="shared" si="1060"/>
        <v>0</v>
      </c>
      <c r="AS1031" s="163">
        <f t="shared" si="1060"/>
        <v>0</v>
      </c>
      <c r="AT1031" s="163">
        <f t="shared" si="1060"/>
        <v>0</v>
      </c>
      <c r="AU1031" s="163">
        <f t="shared" si="1060"/>
        <v>0</v>
      </c>
      <c r="AV1031" s="163">
        <f t="shared" si="1060"/>
        <v>0</v>
      </c>
      <c r="AW1031" s="163">
        <f t="shared" si="1060"/>
        <v>0</v>
      </c>
      <c r="AX1031" s="163">
        <f t="shared" si="1060"/>
        <v>0</v>
      </c>
      <c r="AY1031" s="163">
        <f t="shared" si="1060"/>
        <v>0</v>
      </c>
      <c r="AZ1031" s="163">
        <f t="shared" si="1060"/>
        <v>0</v>
      </c>
      <c r="BA1031" s="163">
        <f t="shared" si="1060"/>
        <v>0</v>
      </c>
      <c r="BB1031" s="163"/>
      <c r="BC1031" s="174"/>
    </row>
    <row r="1032" spans="1:55" ht="50.25" customHeight="1">
      <c r="A1032" s="309"/>
      <c r="B1032" s="328"/>
      <c r="C1032" s="328"/>
      <c r="D1032" s="161" t="s">
        <v>2</v>
      </c>
      <c r="E1032" s="163">
        <f t="shared" si="1059"/>
        <v>53700</v>
      </c>
      <c r="F1032" s="163">
        <f t="shared" si="1046"/>
        <v>44092.91431</v>
      </c>
      <c r="G1032" s="163">
        <f t="shared" si="980"/>
        <v>82.109710074487893</v>
      </c>
      <c r="H1032" s="163">
        <f t="shared" ref="H1032:BA1032" si="1061">H1011+H1018+H1025</f>
        <v>0</v>
      </c>
      <c r="I1032" s="163">
        <f t="shared" si="1061"/>
        <v>0</v>
      </c>
      <c r="J1032" s="163">
        <f t="shared" si="1061"/>
        <v>0</v>
      </c>
      <c r="K1032" s="163">
        <f t="shared" si="1061"/>
        <v>9307.11607</v>
      </c>
      <c r="L1032" s="163">
        <f t="shared" si="1061"/>
        <v>9307.11607</v>
      </c>
      <c r="M1032" s="163">
        <f t="shared" si="1061"/>
        <v>0</v>
      </c>
      <c r="N1032" s="163">
        <f t="shared" si="1061"/>
        <v>3203.88393</v>
      </c>
      <c r="O1032" s="163">
        <f t="shared" si="1061"/>
        <v>3203.88393</v>
      </c>
      <c r="P1032" s="163">
        <f t="shared" si="1061"/>
        <v>0</v>
      </c>
      <c r="Q1032" s="163">
        <f t="shared" si="1061"/>
        <v>11401.79955</v>
      </c>
      <c r="R1032" s="163">
        <f t="shared" si="1061"/>
        <v>11401.79955</v>
      </c>
      <c r="S1032" s="163">
        <f t="shared" si="1061"/>
        <v>0</v>
      </c>
      <c r="T1032" s="163">
        <f t="shared" si="1061"/>
        <v>4464.87626</v>
      </c>
      <c r="U1032" s="163">
        <f t="shared" si="1061"/>
        <v>4464.87626</v>
      </c>
      <c r="V1032" s="163">
        <f t="shared" si="1061"/>
        <v>0</v>
      </c>
      <c r="W1032" s="163">
        <f t="shared" si="1061"/>
        <v>3336.4785099999999</v>
      </c>
      <c r="X1032" s="163">
        <f t="shared" si="1061"/>
        <v>3336.4785099999999</v>
      </c>
      <c r="Y1032" s="163">
        <f t="shared" si="1061"/>
        <v>0</v>
      </c>
      <c r="Z1032" s="163">
        <f t="shared" si="1061"/>
        <v>2168.07989</v>
      </c>
      <c r="AA1032" s="163">
        <f t="shared" si="1061"/>
        <v>2168.07989</v>
      </c>
      <c r="AB1032" s="163">
        <f t="shared" si="1061"/>
        <v>0</v>
      </c>
      <c r="AC1032" s="163">
        <f t="shared" si="1061"/>
        <v>0</v>
      </c>
      <c r="AD1032" s="163">
        <f t="shared" si="1061"/>
        <v>0</v>
      </c>
      <c r="AE1032" s="163">
        <f t="shared" si="1061"/>
        <v>1403.90625</v>
      </c>
      <c r="AF1032" s="163">
        <f t="shared" si="1061"/>
        <v>1403.90625</v>
      </c>
      <c r="AG1032" s="163">
        <f t="shared" si="1061"/>
        <v>0</v>
      </c>
      <c r="AH1032" s="163">
        <f t="shared" si="1061"/>
        <v>0</v>
      </c>
      <c r="AI1032" s="163">
        <f t="shared" si="1061"/>
        <v>0</v>
      </c>
      <c r="AJ1032" s="163">
        <f t="shared" si="1061"/>
        <v>2366.8789900000002</v>
      </c>
      <c r="AK1032" s="163">
        <f t="shared" si="1061"/>
        <v>2366.8789900000002</v>
      </c>
      <c r="AL1032" s="163">
        <f t="shared" si="1061"/>
        <v>0</v>
      </c>
      <c r="AM1032" s="163">
        <f t="shared" si="1061"/>
        <v>0</v>
      </c>
      <c r="AN1032" s="163">
        <f t="shared" si="1061"/>
        <v>0</v>
      </c>
      <c r="AO1032" s="163">
        <f t="shared" si="1061"/>
        <v>2957.0343800000001</v>
      </c>
      <c r="AP1032" s="163">
        <f t="shared" si="1061"/>
        <v>2957.0343800000001</v>
      </c>
      <c r="AQ1032" s="163">
        <f t="shared" si="1061"/>
        <v>0</v>
      </c>
      <c r="AR1032" s="163">
        <f t="shared" si="1061"/>
        <v>0</v>
      </c>
      <c r="AS1032" s="163">
        <f t="shared" si="1061"/>
        <v>0</v>
      </c>
      <c r="AT1032" s="163">
        <f t="shared" si="1061"/>
        <v>3482.8604799999998</v>
      </c>
      <c r="AU1032" s="163">
        <f t="shared" si="1061"/>
        <v>3482.8604799999998</v>
      </c>
      <c r="AV1032" s="163">
        <f t="shared" si="1061"/>
        <v>0</v>
      </c>
      <c r="AW1032" s="163">
        <f t="shared" si="1061"/>
        <v>0</v>
      </c>
      <c r="AX1032" s="163">
        <f t="shared" si="1061"/>
        <v>0</v>
      </c>
      <c r="AY1032" s="163">
        <f t="shared" si="1061"/>
        <v>9607.0856899999999</v>
      </c>
      <c r="AZ1032" s="163">
        <f t="shared" si="1061"/>
        <v>0</v>
      </c>
      <c r="BA1032" s="163">
        <f t="shared" si="1061"/>
        <v>0</v>
      </c>
      <c r="BB1032" s="163"/>
      <c r="BC1032" s="174"/>
    </row>
    <row r="1033" spans="1:55" ht="22.5" customHeight="1">
      <c r="A1033" s="309"/>
      <c r="B1033" s="328"/>
      <c r="C1033" s="328"/>
      <c r="D1033" s="162" t="s">
        <v>268</v>
      </c>
      <c r="E1033" s="163">
        <f>H1033+K1033+N1033+Q1033+T1033+W1033+Z1033+AE1033+AJ1033+AO1033+AT1033+AY1033</f>
        <v>11482.5</v>
      </c>
      <c r="F1033" s="163">
        <f t="shared" si="1046"/>
        <v>8052.7354599999999</v>
      </c>
      <c r="G1033" s="163">
        <f t="shared" si="980"/>
        <v>70.130506945351627</v>
      </c>
      <c r="H1033" s="163">
        <f t="shared" ref="H1033:BA1033" si="1062">H1012+H1019+H1026</f>
        <v>0</v>
      </c>
      <c r="I1033" s="163">
        <f t="shared" si="1062"/>
        <v>0</v>
      </c>
      <c r="J1033" s="163">
        <f t="shared" si="1062"/>
        <v>0</v>
      </c>
      <c r="K1033" s="163">
        <f t="shared" si="1062"/>
        <v>0</v>
      </c>
      <c r="L1033" s="163">
        <f t="shared" si="1062"/>
        <v>0</v>
      </c>
      <c r="M1033" s="163">
        <f t="shared" si="1062"/>
        <v>0</v>
      </c>
      <c r="N1033" s="163">
        <f t="shared" si="1062"/>
        <v>0</v>
      </c>
      <c r="O1033" s="163">
        <f t="shared" si="1062"/>
        <v>0</v>
      </c>
      <c r="P1033" s="163">
        <f t="shared" si="1062"/>
        <v>0</v>
      </c>
      <c r="Q1033" s="163">
        <f t="shared" si="1062"/>
        <v>4629.7117699999999</v>
      </c>
      <c r="R1033" s="163">
        <f t="shared" si="1062"/>
        <v>4629.7117699999999</v>
      </c>
      <c r="S1033" s="163">
        <f t="shared" si="1062"/>
        <v>0</v>
      </c>
      <c r="T1033" s="163">
        <f t="shared" si="1062"/>
        <v>931.86792000000003</v>
      </c>
      <c r="U1033" s="163">
        <f t="shared" si="1062"/>
        <v>931.86792000000003</v>
      </c>
      <c r="V1033" s="163">
        <f t="shared" si="1062"/>
        <v>0</v>
      </c>
      <c r="W1033" s="163">
        <f t="shared" si="1062"/>
        <v>645.04111</v>
      </c>
      <c r="X1033" s="163">
        <f t="shared" si="1062"/>
        <v>645.04111</v>
      </c>
      <c r="Y1033" s="163">
        <f t="shared" si="1062"/>
        <v>0</v>
      </c>
      <c r="Z1033" s="163">
        <f t="shared" si="1062"/>
        <v>284.80072999999999</v>
      </c>
      <c r="AA1033" s="163">
        <f t="shared" si="1062"/>
        <v>284.80072999999999</v>
      </c>
      <c r="AB1033" s="163">
        <f t="shared" si="1062"/>
        <v>0</v>
      </c>
      <c r="AC1033" s="163">
        <f t="shared" si="1062"/>
        <v>0</v>
      </c>
      <c r="AD1033" s="163">
        <f t="shared" si="1062"/>
        <v>0</v>
      </c>
      <c r="AE1033" s="163">
        <f t="shared" si="1062"/>
        <v>171.77907999999999</v>
      </c>
      <c r="AF1033" s="163">
        <f t="shared" si="1062"/>
        <v>171.77907999999999</v>
      </c>
      <c r="AG1033" s="163">
        <f t="shared" si="1062"/>
        <v>0</v>
      </c>
      <c r="AH1033" s="163">
        <f t="shared" si="1062"/>
        <v>0</v>
      </c>
      <c r="AI1033" s="163">
        <f t="shared" si="1062"/>
        <v>0</v>
      </c>
      <c r="AJ1033" s="163">
        <f t="shared" si="1062"/>
        <v>236.39348000000001</v>
      </c>
      <c r="AK1033" s="163">
        <f t="shared" si="1062"/>
        <v>236.39348000000001</v>
      </c>
      <c r="AL1033" s="163">
        <f t="shared" si="1062"/>
        <v>0</v>
      </c>
      <c r="AM1033" s="163">
        <f t="shared" si="1062"/>
        <v>0</v>
      </c>
      <c r="AN1033" s="163">
        <f t="shared" si="1062"/>
        <v>0</v>
      </c>
      <c r="AO1033" s="163">
        <f t="shared" si="1062"/>
        <v>474.91985</v>
      </c>
      <c r="AP1033" s="163">
        <f t="shared" si="1062"/>
        <v>474.91985</v>
      </c>
      <c r="AQ1033" s="163">
        <f t="shared" si="1062"/>
        <v>0</v>
      </c>
      <c r="AR1033" s="163">
        <f t="shared" si="1062"/>
        <v>0</v>
      </c>
      <c r="AS1033" s="163">
        <f t="shared" si="1062"/>
        <v>0</v>
      </c>
      <c r="AT1033" s="163">
        <f t="shared" si="1062"/>
        <v>678.22152000000006</v>
      </c>
      <c r="AU1033" s="163">
        <f t="shared" si="1062"/>
        <v>678.22152000000006</v>
      </c>
      <c r="AV1033" s="163">
        <f t="shared" si="1062"/>
        <v>0</v>
      </c>
      <c r="AW1033" s="163">
        <f t="shared" si="1062"/>
        <v>0</v>
      </c>
      <c r="AX1033" s="163">
        <f t="shared" si="1062"/>
        <v>0</v>
      </c>
      <c r="AY1033" s="163">
        <f t="shared" si="1062"/>
        <v>3429.7645400000001</v>
      </c>
      <c r="AZ1033" s="163">
        <f t="shared" si="1062"/>
        <v>0</v>
      </c>
      <c r="BA1033" s="163">
        <f t="shared" si="1062"/>
        <v>0</v>
      </c>
      <c r="BB1033" s="163"/>
      <c r="BC1033" s="174"/>
    </row>
    <row r="1034" spans="1:55" ht="82.5" customHeight="1">
      <c r="A1034" s="309"/>
      <c r="B1034" s="328"/>
      <c r="C1034" s="328"/>
      <c r="D1034" s="162" t="s">
        <v>274</v>
      </c>
      <c r="E1034" s="163">
        <f t="shared" ref="E1034:E1039" si="1063">H1034+K1034+N1034+Q1034+T1034+W1034+Z1034+AE1034+AJ1034+AO1034+AT1034+AY1034</f>
        <v>0</v>
      </c>
      <c r="F1034" s="163">
        <f t="shared" si="1046"/>
        <v>0</v>
      </c>
      <c r="G1034" s="163"/>
      <c r="H1034" s="163"/>
      <c r="I1034" s="163"/>
      <c r="J1034" s="163"/>
      <c r="K1034" s="163"/>
      <c r="L1034" s="163"/>
      <c r="M1034" s="163"/>
      <c r="N1034" s="163"/>
      <c r="O1034" s="163"/>
      <c r="P1034" s="163"/>
      <c r="Q1034" s="163"/>
      <c r="R1034" s="163"/>
      <c r="S1034" s="163"/>
      <c r="T1034" s="163"/>
      <c r="U1034" s="163"/>
      <c r="V1034" s="163"/>
      <c r="W1034" s="163"/>
      <c r="X1034" s="163"/>
      <c r="Y1034" s="163"/>
      <c r="Z1034" s="163"/>
      <c r="AA1034" s="163"/>
      <c r="AB1034" s="163"/>
      <c r="AC1034" s="163"/>
      <c r="AD1034" s="163"/>
      <c r="AE1034" s="163"/>
      <c r="AF1034" s="163"/>
      <c r="AG1034" s="163"/>
      <c r="AH1034" s="163"/>
      <c r="AI1034" s="163"/>
      <c r="AJ1034" s="163"/>
      <c r="AK1034" s="163"/>
      <c r="AL1034" s="163"/>
      <c r="AM1034" s="163"/>
      <c r="AN1034" s="163"/>
      <c r="AO1034" s="163"/>
      <c r="AP1034" s="163"/>
      <c r="AQ1034" s="163"/>
      <c r="AR1034" s="163"/>
      <c r="AS1034" s="163"/>
      <c r="AT1034" s="163"/>
      <c r="AU1034" s="163"/>
      <c r="AV1034" s="163"/>
      <c r="AW1034" s="163"/>
      <c r="AX1034" s="163"/>
      <c r="AY1034" s="163"/>
      <c r="AZ1034" s="163"/>
      <c r="BA1034" s="163"/>
      <c r="BB1034" s="163"/>
      <c r="BC1034" s="174"/>
    </row>
    <row r="1035" spans="1:55" ht="22.5" customHeight="1">
      <c r="A1035" s="309"/>
      <c r="B1035" s="328"/>
      <c r="C1035" s="328"/>
      <c r="D1035" s="162" t="s">
        <v>269</v>
      </c>
      <c r="E1035" s="163">
        <f t="shared" si="1063"/>
        <v>0</v>
      </c>
      <c r="F1035" s="163">
        <f t="shared" si="1046"/>
        <v>0</v>
      </c>
      <c r="G1035" s="163"/>
      <c r="H1035" s="163">
        <f t="shared" ref="H1035:BA1035" si="1064">H1014+H1021</f>
        <v>0</v>
      </c>
      <c r="I1035" s="163">
        <f t="shared" si="1064"/>
        <v>0</v>
      </c>
      <c r="J1035" s="163">
        <f t="shared" si="1064"/>
        <v>0</v>
      </c>
      <c r="K1035" s="163">
        <f t="shared" si="1064"/>
        <v>0</v>
      </c>
      <c r="L1035" s="163">
        <f t="shared" si="1064"/>
        <v>0</v>
      </c>
      <c r="M1035" s="163">
        <f t="shared" si="1064"/>
        <v>0</v>
      </c>
      <c r="N1035" s="163">
        <f t="shared" si="1064"/>
        <v>0</v>
      </c>
      <c r="O1035" s="163">
        <f t="shared" si="1064"/>
        <v>0</v>
      </c>
      <c r="P1035" s="163">
        <f t="shared" si="1064"/>
        <v>0</v>
      </c>
      <c r="Q1035" s="163">
        <f t="shared" si="1064"/>
        <v>0</v>
      </c>
      <c r="R1035" s="163">
        <f t="shared" si="1064"/>
        <v>0</v>
      </c>
      <c r="S1035" s="163">
        <f t="shared" si="1064"/>
        <v>0</v>
      </c>
      <c r="T1035" s="163">
        <f t="shared" si="1064"/>
        <v>0</v>
      </c>
      <c r="U1035" s="163">
        <f t="shared" si="1064"/>
        <v>0</v>
      </c>
      <c r="V1035" s="163">
        <f t="shared" si="1064"/>
        <v>0</v>
      </c>
      <c r="W1035" s="163">
        <f t="shared" si="1064"/>
        <v>0</v>
      </c>
      <c r="X1035" s="163">
        <f t="shared" si="1064"/>
        <v>0</v>
      </c>
      <c r="Y1035" s="163">
        <f t="shared" si="1064"/>
        <v>0</v>
      </c>
      <c r="Z1035" s="163">
        <f t="shared" si="1064"/>
        <v>0</v>
      </c>
      <c r="AA1035" s="163">
        <f t="shared" si="1064"/>
        <v>0</v>
      </c>
      <c r="AB1035" s="163">
        <f t="shared" si="1064"/>
        <v>0</v>
      </c>
      <c r="AC1035" s="163">
        <f t="shared" si="1064"/>
        <v>0</v>
      </c>
      <c r="AD1035" s="163">
        <f t="shared" si="1064"/>
        <v>0</v>
      </c>
      <c r="AE1035" s="163">
        <f t="shared" si="1064"/>
        <v>0</v>
      </c>
      <c r="AF1035" s="163">
        <f t="shared" si="1064"/>
        <v>0</v>
      </c>
      <c r="AG1035" s="163">
        <f t="shared" si="1064"/>
        <v>0</v>
      </c>
      <c r="AH1035" s="163">
        <f t="shared" si="1064"/>
        <v>0</v>
      </c>
      <c r="AI1035" s="163">
        <f t="shared" si="1064"/>
        <v>0</v>
      </c>
      <c r="AJ1035" s="163">
        <f t="shared" si="1064"/>
        <v>0</v>
      </c>
      <c r="AK1035" s="163">
        <f t="shared" si="1064"/>
        <v>0</v>
      </c>
      <c r="AL1035" s="163">
        <f t="shared" si="1064"/>
        <v>0</v>
      </c>
      <c r="AM1035" s="163">
        <f t="shared" si="1064"/>
        <v>0</v>
      </c>
      <c r="AN1035" s="163">
        <f t="shared" si="1064"/>
        <v>0</v>
      </c>
      <c r="AO1035" s="163">
        <f t="shared" si="1064"/>
        <v>0</v>
      </c>
      <c r="AP1035" s="163">
        <f t="shared" si="1064"/>
        <v>0</v>
      </c>
      <c r="AQ1035" s="163">
        <f t="shared" si="1064"/>
        <v>0</v>
      </c>
      <c r="AR1035" s="163">
        <f t="shared" si="1064"/>
        <v>0</v>
      </c>
      <c r="AS1035" s="163">
        <f t="shared" si="1064"/>
        <v>0</v>
      </c>
      <c r="AT1035" s="163">
        <f t="shared" si="1064"/>
        <v>0</v>
      </c>
      <c r="AU1035" s="163">
        <f t="shared" si="1064"/>
        <v>0</v>
      </c>
      <c r="AV1035" s="163">
        <f t="shared" si="1064"/>
        <v>0</v>
      </c>
      <c r="AW1035" s="163">
        <f t="shared" si="1064"/>
        <v>0</v>
      </c>
      <c r="AX1035" s="163">
        <f t="shared" si="1064"/>
        <v>0</v>
      </c>
      <c r="AY1035" s="163">
        <f t="shared" si="1064"/>
        <v>0</v>
      </c>
      <c r="AZ1035" s="163">
        <f t="shared" si="1064"/>
        <v>0</v>
      </c>
      <c r="BA1035" s="163">
        <f t="shared" si="1064"/>
        <v>0</v>
      </c>
      <c r="BB1035" s="163"/>
      <c r="BC1035" s="174"/>
    </row>
    <row r="1036" spans="1:55" ht="31.2">
      <c r="A1036" s="309"/>
      <c r="B1036" s="328"/>
      <c r="C1036" s="328"/>
      <c r="D1036" s="162" t="s">
        <v>43</v>
      </c>
      <c r="E1036" s="163">
        <f t="shared" si="1063"/>
        <v>0</v>
      </c>
      <c r="F1036" s="163">
        <f t="shared" si="1046"/>
        <v>0</v>
      </c>
      <c r="G1036" s="163"/>
      <c r="H1036" s="163">
        <f t="shared" ref="H1036:BA1036" si="1065">H1015+H1022</f>
        <v>0</v>
      </c>
      <c r="I1036" s="163">
        <f t="shared" si="1065"/>
        <v>0</v>
      </c>
      <c r="J1036" s="163">
        <f t="shared" si="1065"/>
        <v>0</v>
      </c>
      <c r="K1036" s="163">
        <f t="shared" si="1065"/>
        <v>0</v>
      </c>
      <c r="L1036" s="163">
        <f t="shared" si="1065"/>
        <v>0</v>
      </c>
      <c r="M1036" s="163">
        <f t="shared" si="1065"/>
        <v>0</v>
      </c>
      <c r="N1036" s="163">
        <f t="shared" si="1065"/>
        <v>0</v>
      </c>
      <c r="O1036" s="163">
        <f t="shared" si="1065"/>
        <v>0</v>
      </c>
      <c r="P1036" s="163">
        <f t="shared" si="1065"/>
        <v>0</v>
      </c>
      <c r="Q1036" s="163">
        <f t="shared" si="1065"/>
        <v>0</v>
      </c>
      <c r="R1036" s="163">
        <f t="shared" si="1065"/>
        <v>0</v>
      </c>
      <c r="S1036" s="163">
        <f t="shared" si="1065"/>
        <v>0</v>
      </c>
      <c r="T1036" s="163">
        <f t="shared" si="1065"/>
        <v>0</v>
      </c>
      <c r="U1036" s="163">
        <f t="shared" si="1065"/>
        <v>0</v>
      </c>
      <c r="V1036" s="163">
        <f t="shared" si="1065"/>
        <v>0</v>
      </c>
      <c r="W1036" s="163">
        <f t="shared" si="1065"/>
        <v>0</v>
      </c>
      <c r="X1036" s="163">
        <f t="shared" si="1065"/>
        <v>0</v>
      </c>
      <c r="Y1036" s="163">
        <f t="shared" si="1065"/>
        <v>0</v>
      </c>
      <c r="Z1036" s="163">
        <f t="shared" si="1065"/>
        <v>0</v>
      </c>
      <c r="AA1036" s="163">
        <f t="shared" si="1065"/>
        <v>0</v>
      </c>
      <c r="AB1036" s="163">
        <f t="shared" si="1065"/>
        <v>0</v>
      </c>
      <c r="AC1036" s="163">
        <f t="shared" si="1065"/>
        <v>0</v>
      </c>
      <c r="AD1036" s="163">
        <f t="shared" si="1065"/>
        <v>0</v>
      </c>
      <c r="AE1036" s="163">
        <f t="shared" si="1065"/>
        <v>0</v>
      </c>
      <c r="AF1036" s="163">
        <f t="shared" si="1065"/>
        <v>0</v>
      </c>
      <c r="AG1036" s="163">
        <f t="shared" si="1065"/>
        <v>0</v>
      </c>
      <c r="AH1036" s="163">
        <f t="shared" si="1065"/>
        <v>0</v>
      </c>
      <c r="AI1036" s="163">
        <f t="shared" si="1065"/>
        <v>0</v>
      </c>
      <c r="AJ1036" s="163">
        <f t="shared" si="1065"/>
        <v>0</v>
      </c>
      <c r="AK1036" s="163">
        <f t="shared" si="1065"/>
        <v>0</v>
      </c>
      <c r="AL1036" s="163">
        <f t="shared" si="1065"/>
        <v>0</v>
      </c>
      <c r="AM1036" s="163">
        <f t="shared" si="1065"/>
        <v>0</v>
      </c>
      <c r="AN1036" s="163">
        <f t="shared" si="1065"/>
        <v>0</v>
      </c>
      <c r="AO1036" s="163">
        <f t="shared" si="1065"/>
        <v>0</v>
      </c>
      <c r="AP1036" s="163">
        <f t="shared" si="1065"/>
        <v>0</v>
      </c>
      <c r="AQ1036" s="163">
        <f t="shared" si="1065"/>
        <v>0</v>
      </c>
      <c r="AR1036" s="163">
        <f t="shared" si="1065"/>
        <v>0</v>
      </c>
      <c r="AS1036" s="163">
        <f t="shared" si="1065"/>
        <v>0</v>
      </c>
      <c r="AT1036" s="163">
        <f t="shared" si="1065"/>
        <v>0</v>
      </c>
      <c r="AU1036" s="163">
        <f t="shared" si="1065"/>
        <v>0</v>
      </c>
      <c r="AV1036" s="163">
        <f t="shared" si="1065"/>
        <v>0</v>
      </c>
      <c r="AW1036" s="163">
        <f t="shared" si="1065"/>
        <v>0</v>
      </c>
      <c r="AX1036" s="163">
        <f t="shared" si="1065"/>
        <v>0</v>
      </c>
      <c r="AY1036" s="163">
        <f t="shared" si="1065"/>
        <v>0</v>
      </c>
      <c r="AZ1036" s="163">
        <f t="shared" si="1065"/>
        <v>0</v>
      </c>
      <c r="BA1036" s="163">
        <f t="shared" si="1065"/>
        <v>0</v>
      </c>
      <c r="BB1036" s="163"/>
      <c r="BC1036" s="174"/>
    </row>
    <row r="1037" spans="1:55" ht="21" customHeight="1">
      <c r="A1037" s="351" t="s">
        <v>631</v>
      </c>
      <c r="B1037" s="328"/>
      <c r="C1037" s="328"/>
      <c r="D1037" s="150" t="s">
        <v>41</v>
      </c>
      <c r="E1037" s="163">
        <f t="shared" si="1063"/>
        <v>65182.500000000015</v>
      </c>
      <c r="F1037" s="163">
        <f t="shared" ref="F1037:F1043" si="1066">I1037+L1037+O1037+R1037+U1037+X1037+AA1037+AF1037+AK1037+AP1037+AU1037+AZ1037</f>
        <v>52145.649770000011</v>
      </c>
      <c r="G1037" s="163">
        <f t="shared" si="980"/>
        <v>79.999462693207533</v>
      </c>
      <c r="H1037" s="165">
        <f>H1030</f>
        <v>0</v>
      </c>
      <c r="I1037" s="165">
        <f t="shared" ref="I1037:BA1037" si="1067">I1030</f>
        <v>0</v>
      </c>
      <c r="J1037" s="165">
        <f t="shared" si="1067"/>
        <v>0</v>
      </c>
      <c r="K1037" s="165">
        <f t="shared" si="1067"/>
        <v>9307.11607</v>
      </c>
      <c r="L1037" s="165">
        <f t="shared" si="1067"/>
        <v>9307.11607</v>
      </c>
      <c r="M1037" s="165">
        <f t="shared" si="1067"/>
        <v>0</v>
      </c>
      <c r="N1037" s="165">
        <f t="shared" si="1067"/>
        <v>3203.88393</v>
      </c>
      <c r="O1037" s="165">
        <f t="shared" si="1067"/>
        <v>3203.88393</v>
      </c>
      <c r="P1037" s="165">
        <f t="shared" si="1067"/>
        <v>0</v>
      </c>
      <c r="Q1037" s="165">
        <f t="shared" si="1067"/>
        <v>16031.51132</v>
      </c>
      <c r="R1037" s="165">
        <f t="shared" si="1067"/>
        <v>16031.51132</v>
      </c>
      <c r="S1037" s="165">
        <f t="shared" si="1067"/>
        <v>0</v>
      </c>
      <c r="T1037" s="165">
        <f t="shared" si="1067"/>
        <v>5396.7441799999997</v>
      </c>
      <c r="U1037" s="165">
        <f t="shared" si="1067"/>
        <v>5396.7441799999997</v>
      </c>
      <c r="V1037" s="165">
        <f t="shared" si="1067"/>
        <v>0</v>
      </c>
      <c r="W1037" s="165">
        <f t="shared" si="1067"/>
        <v>3981.51962</v>
      </c>
      <c r="X1037" s="165">
        <f t="shared" si="1067"/>
        <v>3981.51962</v>
      </c>
      <c r="Y1037" s="165">
        <f t="shared" si="1067"/>
        <v>0</v>
      </c>
      <c r="Z1037" s="165">
        <f t="shared" si="1067"/>
        <v>2452.8806199999999</v>
      </c>
      <c r="AA1037" s="165">
        <f t="shared" si="1067"/>
        <v>2452.8806199999999</v>
      </c>
      <c r="AB1037" s="165">
        <f t="shared" si="1067"/>
        <v>0</v>
      </c>
      <c r="AC1037" s="165">
        <f t="shared" si="1067"/>
        <v>0</v>
      </c>
      <c r="AD1037" s="165">
        <f t="shared" si="1067"/>
        <v>0</v>
      </c>
      <c r="AE1037" s="165">
        <f t="shared" si="1067"/>
        <v>1575.68533</v>
      </c>
      <c r="AF1037" s="165">
        <f t="shared" si="1067"/>
        <v>1575.68533</v>
      </c>
      <c r="AG1037" s="165">
        <f t="shared" si="1067"/>
        <v>0</v>
      </c>
      <c r="AH1037" s="165">
        <f t="shared" si="1067"/>
        <v>0</v>
      </c>
      <c r="AI1037" s="165">
        <f t="shared" si="1067"/>
        <v>0</v>
      </c>
      <c r="AJ1037" s="165">
        <f t="shared" si="1067"/>
        <v>2603.2724700000003</v>
      </c>
      <c r="AK1037" s="165">
        <f t="shared" si="1067"/>
        <v>2603.2724700000003</v>
      </c>
      <c r="AL1037" s="165">
        <f t="shared" si="1067"/>
        <v>0</v>
      </c>
      <c r="AM1037" s="165">
        <f t="shared" si="1067"/>
        <v>0</v>
      </c>
      <c r="AN1037" s="165">
        <f t="shared" si="1067"/>
        <v>0</v>
      </c>
      <c r="AO1037" s="165">
        <f t="shared" si="1067"/>
        <v>3431.9542300000003</v>
      </c>
      <c r="AP1037" s="165">
        <f t="shared" si="1067"/>
        <v>3431.9542300000003</v>
      </c>
      <c r="AQ1037" s="165">
        <f t="shared" si="1067"/>
        <v>0</v>
      </c>
      <c r="AR1037" s="165">
        <f t="shared" si="1067"/>
        <v>0</v>
      </c>
      <c r="AS1037" s="165">
        <f t="shared" si="1067"/>
        <v>0</v>
      </c>
      <c r="AT1037" s="165">
        <f t="shared" si="1067"/>
        <v>4161.0820000000003</v>
      </c>
      <c r="AU1037" s="165">
        <f t="shared" si="1067"/>
        <v>4161.0820000000003</v>
      </c>
      <c r="AV1037" s="165">
        <f t="shared" si="1067"/>
        <v>0</v>
      </c>
      <c r="AW1037" s="165">
        <f t="shared" si="1067"/>
        <v>0</v>
      </c>
      <c r="AX1037" s="165">
        <f t="shared" si="1067"/>
        <v>0</v>
      </c>
      <c r="AY1037" s="165">
        <f t="shared" si="1067"/>
        <v>13036.85023</v>
      </c>
      <c r="AZ1037" s="165">
        <f t="shared" si="1067"/>
        <v>0</v>
      </c>
      <c r="BA1037" s="165">
        <f t="shared" si="1067"/>
        <v>0</v>
      </c>
      <c r="BB1037" s="165"/>
      <c r="BC1037" s="336"/>
    </row>
    <row r="1038" spans="1:55" ht="31.2">
      <c r="A1038" s="328"/>
      <c r="B1038" s="328"/>
      <c r="C1038" s="328"/>
      <c r="D1038" s="148" t="s">
        <v>37</v>
      </c>
      <c r="E1038" s="163">
        <f t="shared" si="1063"/>
        <v>0</v>
      </c>
      <c r="F1038" s="163">
        <f t="shared" si="1066"/>
        <v>0</v>
      </c>
      <c r="G1038" s="163"/>
      <c r="H1038" s="165">
        <f t="shared" ref="H1038:BA1038" si="1068">H1031</f>
        <v>0</v>
      </c>
      <c r="I1038" s="165">
        <f t="shared" si="1068"/>
        <v>0</v>
      </c>
      <c r="J1038" s="165">
        <f t="shared" si="1068"/>
        <v>0</v>
      </c>
      <c r="K1038" s="165">
        <f t="shared" si="1068"/>
        <v>0</v>
      </c>
      <c r="L1038" s="165">
        <f t="shared" si="1068"/>
        <v>0</v>
      </c>
      <c r="M1038" s="165">
        <f t="shared" si="1068"/>
        <v>0</v>
      </c>
      <c r="N1038" s="165">
        <f t="shared" si="1068"/>
        <v>0</v>
      </c>
      <c r="O1038" s="165">
        <f t="shared" si="1068"/>
        <v>0</v>
      </c>
      <c r="P1038" s="165">
        <f t="shared" si="1068"/>
        <v>0</v>
      </c>
      <c r="Q1038" s="165">
        <f t="shared" si="1068"/>
        <v>0</v>
      </c>
      <c r="R1038" s="165">
        <f t="shared" si="1068"/>
        <v>0</v>
      </c>
      <c r="S1038" s="165">
        <f t="shared" si="1068"/>
        <v>0</v>
      </c>
      <c r="T1038" s="165">
        <f t="shared" si="1068"/>
        <v>0</v>
      </c>
      <c r="U1038" s="165">
        <f t="shared" si="1068"/>
        <v>0</v>
      </c>
      <c r="V1038" s="165">
        <f t="shared" si="1068"/>
        <v>0</v>
      </c>
      <c r="W1038" s="165">
        <f t="shared" si="1068"/>
        <v>0</v>
      </c>
      <c r="X1038" s="165">
        <f t="shared" si="1068"/>
        <v>0</v>
      </c>
      <c r="Y1038" s="165">
        <f t="shared" si="1068"/>
        <v>0</v>
      </c>
      <c r="Z1038" s="165">
        <f t="shared" si="1068"/>
        <v>0</v>
      </c>
      <c r="AA1038" s="165">
        <f t="shared" si="1068"/>
        <v>0</v>
      </c>
      <c r="AB1038" s="165">
        <f t="shared" si="1068"/>
        <v>0</v>
      </c>
      <c r="AC1038" s="165">
        <f t="shared" si="1068"/>
        <v>0</v>
      </c>
      <c r="AD1038" s="165">
        <f t="shared" si="1068"/>
        <v>0</v>
      </c>
      <c r="AE1038" s="165">
        <f t="shared" si="1068"/>
        <v>0</v>
      </c>
      <c r="AF1038" s="165">
        <f t="shared" si="1068"/>
        <v>0</v>
      </c>
      <c r="AG1038" s="165">
        <f t="shared" si="1068"/>
        <v>0</v>
      </c>
      <c r="AH1038" s="165">
        <f t="shared" si="1068"/>
        <v>0</v>
      </c>
      <c r="AI1038" s="165">
        <f t="shared" si="1068"/>
        <v>0</v>
      </c>
      <c r="AJ1038" s="165">
        <f t="shared" si="1068"/>
        <v>0</v>
      </c>
      <c r="AK1038" s="165">
        <f t="shared" si="1068"/>
        <v>0</v>
      </c>
      <c r="AL1038" s="165">
        <f t="shared" si="1068"/>
        <v>0</v>
      </c>
      <c r="AM1038" s="165">
        <f t="shared" si="1068"/>
        <v>0</v>
      </c>
      <c r="AN1038" s="165">
        <f t="shared" si="1068"/>
        <v>0</v>
      </c>
      <c r="AO1038" s="165">
        <f t="shared" si="1068"/>
        <v>0</v>
      </c>
      <c r="AP1038" s="165">
        <f t="shared" si="1068"/>
        <v>0</v>
      </c>
      <c r="AQ1038" s="165">
        <f t="shared" si="1068"/>
        <v>0</v>
      </c>
      <c r="AR1038" s="165">
        <f t="shared" si="1068"/>
        <v>0</v>
      </c>
      <c r="AS1038" s="165">
        <f t="shared" si="1068"/>
        <v>0</v>
      </c>
      <c r="AT1038" s="165">
        <f t="shared" si="1068"/>
        <v>0</v>
      </c>
      <c r="AU1038" s="165">
        <f t="shared" si="1068"/>
        <v>0</v>
      </c>
      <c r="AV1038" s="165">
        <f t="shared" si="1068"/>
        <v>0</v>
      </c>
      <c r="AW1038" s="165">
        <f t="shared" si="1068"/>
        <v>0</v>
      </c>
      <c r="AX1038" s="165">
        <f t="shared" si="1068"/>
        <v>0</v>
      </c>
      <c r="AY1038" s="165">
        <f t="shared" si="1068"/>
        <v>0</v>
      </c>
      <c r="AZ1038" s="165">
        <f t="shared" si="1068"/>
        <v>0</v>
      </c>
      <c r="BA1038" s="165">
        <f t="shared" si="1068"/>
        <v>0</v>
      </c>
      <c r="BB1038" s="165"/>
      <c r="BC1038" s="336"/>
    </row>
    <row r="1039" spans="1:55" ht="54" customHeight="1">
      <c r="A1039" s="328"/>
      <c r="B1039" s="328"/>
      <c r="C1039" s="328"/>
      <c r="D1039" s="172" t="s">
        <v>2</v>
      </c>
      <c r="E1039" s="163">
        <f t="shared" si="1063"/>
        <v>53700</v>
      </c>
      <c r="F1039" s="163">
        <f t="shared" si="1066"/>
        <v>44092.91431</v>
      </c>
      <c r="G1039" s="163">
        <f t="shared" si="980"/>
        <v>82.109710074487893</v>
      </c>
      <c r="H1039" s="165">
        <f t="shared" ref="H1039:BA1039" si="1069">H1032</f>
        <v>0</v>
      </c>
      <c r="I1039" s="165">
        <f t="shared" si="1069"/>
        <v>0</v>
      </c>
      <c r="J1039" s="165">
        <f t="shared" si="1069"/>
        <v>0</v>
      </c>
      <c r="K1039" s="165">
        <f t="shared" si="1069"/>
        <v>9307.11607</v>
      </c>
      <c r="L1039" s="165">
        <f t="shared" si="1069"/>
        <v>9307.11607</v>
      </c>
      <c r="M1039" s="165">
        <f t="shared" si="1069"/>
        <v>0</v>
      </c>
      <c r="N1039" s="165">
        <f t="shared" si="1069"/>
        <v>3203.88393</v>
      </c>
      <c r="O1039" s="165">
        <f t="shared" si="1069"/>
        <v>3203.88393</v>
      </c>
      <c r="P1039" s="165">
        <f t="shared" si="1069"/>
        <v>0</v>
      </c>
      <c r="Q1039" s="165">
        <f t="shared" si="1069"/>
        <v>11401.79955</v>
      </c>
      <c r="R1039" s="165">
        <f t="shared" si="1069"/>
        <v>11401.79955</v>
      </c>
      <c r="S1039" s="165">
        <f t="shared" si="1069"/>
        <v>0</v>
      </c>
      <c r="T1039" s="165">
        <f t="shared" si="1069"/>
        <v>4464.87626</v>
      </c>
      <c r="U1039" s="165">
        <f t="shared" si="1069"/>
        <v>4464.87626</v>
      </c>
      <c r="V1039" s="165">
        <f t="shared" si="1069"/>
        <v>0</v>
      </c>
      <c r="W1039" s="165">
        <f t="shared" si="1069"/>
        <v>3336.4785099999999</v>
      </c>
      <c r="X1039" s="165">
        <f t="shared" si="1069"/>
        <v>3336.4785099999999</v>
      </c>
      <c r="Y1039" s="165">
        <f t="shared" si="1069"/>
        <v>0</v>
      </c>
      <c r="Z1039" s="165">
        <f t="shared" si="1069"/>
        <v>2168.07989</v>
      </c>
      <c r="AA1039" s="165">
        <f t="shared" si="1069"/>
        <v>2168.07989</v>
      </c>
      <c r="AB1039" s="165">
        <f t="shared" si="1069"/>
        <v>0</v>
      </c>
      <c r="AC1039" s="165">
        <f t="shared" si="1069"/>
        <v>0</v>
      </c>
      <c r="AD1039" s="165">
        <f t="shared" si="1069"/>
        <v>0</v>
      </c>
      <c r="AE1039" s="165">
        <f t="shared" si="1069"/>
        <v>1403.90625</v>
      </c>
      <c r="AF1039" s="165">
        <f t="shared" si="1069"/>
        <v>1403.90625</v>
      </c>
      <c r="AG1039" s="165">
        <f t="shared" si="1069"/>
        <v>0</v>
      </c>
      <c r="AH1039" s="165">
        <f t="shared" si="1069"/>
        <v>0</v>
      </c>
      <c r="AI1039" s="165">
        <f t="shared" si="1069"/>
        <v>0</v>
      </c>
      <c r="AJ1039" s="165">
        <f t="shared" si="1069"/>
        <v>2366.8789900000002</v>
      </c>
      <c r="AK1039" s="165">
        <f t="shared" si="1069"/>
        <v>2366.8789900000002</v>
      </c>
      <c r="AL1039" s="165">
        <f t="shared" si="1069"/>
        <v>0</v>
      </c>
      <c r="AM1039" s="165">
        <f t="shared" si="1069"/>
        <v>0</v>
      </c>
      <c r="AN1039" s="165">
        <f t="shared" si="1069"/>
        <v>0</v>
      </c>
      <c r="AO1039" s="165">
        <f t="shared" si="1069"/>
        <v>2957.0343800000001</v>
      </c>
      <c r="AP1039" s="165">
        <f t="shared" si="1069"/>
        <v>2957.0343800000001</v>
      </c>
      <c r="AQ1039" s="165">
        <f t="shared" si="1069"/>
        <v>0</v>
      </c>
      <c r="AR1039" s="165">
        <f t="shared" si="1069"/>
        <v>0</v>
      </c>
      <c r="AS1039" s="165">
        <f t="shared" si="1069"/>
        <v>0</v>
      </c>
      <c r="AT1039" s="165">
        <f t="shared" si="1069"/>
        <v>3482.8604799999998</v>
      </c>
      <c r="AU1039" s="165">
        <f t="shared" si="1069"/>
        <v>3482.8604799999998</v>
      </c>
      <c r="AV1039" s="165">
        <f t="shared" si="1069"/>
        <v>0</v>
      </c>
      <c r="AW1039" s="165">
        <f t="shared" si="1069"/>
        <v>0</v>
      </c>
      <c r="AX1039" s="165">
        <f t="shared" si="1069"/>
        <v>0</v>
      </c>
      <c r="AY1039" s="165">
        <f t="shared" si="1069"/>
        <v>9607.0856899999999</v>
      </c>
      <c r="AZ1039" s="165">
        <f t="shared" si="1069"/>
        <v>0</v>
      </c>
      <c r="BA1039" s="165">
        <f t="shared" si="1069"/>
        <v>0</v>
      </c>
      <c r="BB1039" s="165"/>
      <c r="BC1039" s="336"/>
    </row>
    <row r="1040" spans="1:55" ht="21" customHeight="1">
      <c r="A1040" s="328"/>
      <c r="B1040" s="328"/>
      <c r="C1040" s="328"/>
      <c r="D1040" s="217" t="s">
        <v>268</v>
      </c>
      <c r="E1040" s="163">
        <f>H1040+K1040+N1040+Q1040+T1040+W1040+Z1040+AE1040+AJ1040+AO1040+AT1040+AY1040</f>
        <v>11482.5</v>
      </c>
      <c r="F1040" s="163">
        <f t="shared" si="1066"/>
        <v>8052.7354599999999</v>
      </c>
      <c r="G1040" s="163">
        <f t="shared" si="980"/>
        <v>70.130506945351627</v>
      </c>
      <c r="H1040" s="165">
        <f t="shared" ref="H1040:BA1040" si="1070">H1033</f>
        <v>0</v>
      </c>
      <c r="I1040" s="165">
        <f t="shared" si="1070"/>
        <v>0</v>
      </c>
      <c r="J1040" s="165">
        <f t="shared" si="1070"/>
        <v>0</v>
      </c>
      <c r="K1040" s="165">
        <f t="shared" si="1070"/>
        <v>0</v>
      </c>
      <c r="L1040" s="165">
        <f t="shared" si="1070"/>
        <v>0</v>
      </c>
      <c r="M1040" s="165">
        <f t="shared" si="1070"/>
        <v>0</v>
      </c>
      <c r="N1040" s="165">
        <f t="shared" si="1070"/>
        <v>0</v>
      </c>
      <c r="O1040" s="165">
        <f t="shared" si="1070"/>
        <v>0</v>
      </c>
      <c r="P1040" s="165">
        <f t="shared" si="1070"/>
        <v>0</v>
      </c>
      <c r="Q1040" s="165">
        <f t="shared" si="1070"/>
        <v>4629.7117699999999</v>
      </c>
      <c r="R1040" s="165">
        <f t="shared" si="1070"/>
        <v>4629.7117699999999</v>
      </c>
      <c r="S1040" s="165">
        <f t="shared" si="1070"/>
        <v>0</v>
      </c>
      <c r="T1040" s="165">
        <f t="shared" si="1070"/>
        <v>931.86792000000003</v>
      </c>
      <c r="U1040" s="165">
        <f t="shared" si="1070"/>
        <v>931.86792000000003</v>
      </c>
      <c r="V1040" s="165">
        <f t="shared" si="1070"/>
        <v>0</v>
      </c>
      <c r="W1040" s="165">
        <f t="shared" si="1070"/>
        <v>645.04111</v>
      </c>
      <c r="X1040" s="165">
        <f t="shared" si="1070"/>
        <v>645.04111</v>
      </c>
      <c r="Y1040" s="165">
        <f t="shared" si="1070"/>
        <v>0</v>
      </c>
      <c r="Z1040" s="165">
        <f t="shared" si="1070"/>
        <v>284.80072999999999</v>
      </c>
      <c r="AA1040" s="165">
        <f t="shared" si="1070"/>
        <v>284.80072999999999</v>
      </c>
      <c r="AB1040" s="165">
        <f t="shared" si="1070"/>
        <v>0</v>
      </c>
      <c r="AC1040" s="165">
        <f t="shared" si="1070"/>
        <v>0</v>
      </c>
      <c r="AD1040" s="165">
        <f t="shared" si="1070"/>
        <v>0</v>
      </c>
      <c r="AE1040" s="165">
        <f t="shared" si="1070"/>
        <v>171.77907999999999</v>
      </c>
      <c r="AF1040" s="165">
        <f t="shared" si="1070"/>
        <v>171.77907999999999</v>
      </c>
      <c r="AG1040" s="165">
        <f t="shared" si="1070"/>
        <v>0</v>
      </c>
      <c r="AH1040" s="165">
        <f t="shared" si="1070"/>
        <v>0</v>
      </c>
      <c r="AI1040" s="165">
        <f t="shared" si="1070"/>
        <v>0</v>
      </c>
      <c r="AJ1040" s="165">
        <f t="shared" si="1070"/>
        <v>236.39348000000001</v>
      </c>
      <c r="AK1040" s="165">
        <f t="shared" si="1070"/>
        <v>236.39348000000001</v>
      </c>
      <c r="AL1040" s="165">
        <f t="shared" si="1070"/>
        <v>0</v>
      </c>
      <c r="AM1040" s="165">
        <f t="shared" si="1070"/>
        <v>0</v>
      </c>
      <c r="AN1040" s="165">
        <f t="shared" si="1070"/>
        <v>0</v>
      </c>
      <c r="AO1040" s="165">
        <f t="shared" si="1070"/>
        <v>474.91985</v>
      </c>
      <c r="AP1040" s="165">
        <f t="shared" si="1070"/>
        <v>474.91985</v>
      </c>
      <c r="AQ1040" s="165">
        <f t="shared" si="1070"/>
        <v>0</v>
      </c>
      <c r="AR1040" s="165">
        <f t="shared" si="1070"/>
        <v>0</v>
      </c>
      <c r="AS1040" s="165">
        <f t="shared" si="1070"/>
        <v>0</v>
      </c>
      <c r="AT1040" s="165">
        <f t="shared" si="1070"/>
        <v>678.22152000000006</v>
      </c>
      <c r="AU1040" s="165">
        <f t="shared" si="1070"/>
        <v>678.22152000000006</v>
      </c>
      <c r="AV1040" s="165">
        <f t="shared" si="1070"/>
        <v>0</v>
      </c>
      <c r="AW1040" s="165">
        <f t="shared" si="1070"/>
        <v>0</v>
      </c>
      <c r="AX1040" s="165">
        <f t="shared" si="1070"/>
        <v>0</v>
      </c>
      <c r="AY1040" s="165">
        <f t="shared" si="1070"/>
        <v>3429.7645400000001</v>
      </c>
      <c r="AZ1040" s="165">
        <f t="shared" si="1070"/>
        <v>0</v>
      </c>
      <c r="BA1040" s="165">
        <f t="shared" si="1070"/>
        <v>0</v>
      </c>
      <c r="BB1040" s="165"/>
      <c r="BC1040" s="336"/>
    </row>
    <row r="1041" spans="1:55" ht="82.5" customHeight="1">
      <c r="A1041" s="328"/>
      <c r="B1041" s="328"/>
      <c r="C1041" s="328"/>
      <c r="D1041" s="217" t="s">
        <v>274</v>
      </c>
      <c r="E1041" s="163">
        <f t="shared" ref="E1041:E1043" si="1071">H1041+K1041+N1041+Q1041+T1041+W1041+Z1041+AE1041+AJ1041+AO1041+AT1041+AY1041</f>
        <v>0</v>
      </c>
      <c r="F1041" s="163">
        <f t="shared" si="1066"/>
        <v>0</v>
      </c>
      <c r="G1041" s="163"/>
      <c r="H1041" s="165">
        <f t="shared" ref="H1041:BA1041" si="1072">H1034</f>
        <v>0</v>
      </c>
      <c r="I1041" s="165">
        <f t="shared" si="1072"/>
        <v>0</v>
      </c>
      <c r="J1041" s="165">
        <f t="shared" si="1072"/>
        <v>0</v>
      </c>
      <c r="K1041" s="165">
        <f t="shared" si="1072"/>
        <v>0</v>
      </c>
      <c r="L1041" s="165">
        <f t="shared" si="1072"/>
        <v>0</v>
      </c>
      <c r="M1041" s="165">
        <f t="shared" si="1072"/>
        <v>0</v>
      </c>
      <c r="N1041" s="165">
        <f t="shared" si="1072"/>
        <v>0</v>
      </c>
      <c r="O1041" s="165">
        <f t="shared" si="1072"/>
        <v>0</v>
      </c>
      <c r="P1041" s="165">
        <f t="shared" si="1072"/>
        <v>0</v>
      </c>
      <c r="Q1041" s="165">
        <f t="shared" si="1072"/>
        <v>0</v>
      </c>
      <c r="R1041" s="165">
        <f t="shared" si="1072"/>
        <v>0</v>
      </c>
      <c r="S1041" s="165">
        <f t="shared" si="1072"/>
        <v>0</v>
      </c>
      <c r="T1041" s="165">
        <f t="shared" si="1072"/>
        <v>0</v>
      </c>
      <c r="U1041" s="165">
        <f t="shared" si="1072"/>
        <v>0</v>
      </c>
      <c r="V1041" s="165">
        <f t="shared" si="1072"/>
        <v>0</v>
      </c>
      <c r="W1041" s="165">
        <f t="shared" si="1072"/>
        <v>0</v>
      </c>
      <c r="X1041" s="165">
        <f t="shared" si="1072"/>
        <v>0</v>
      </c>
      <c r="Y1041" s="165">
        <f t="shared" si="1072"/>
        <v>0</v>
      </c>
      <c r="Z1041" s="165">
        <f t="shared" si="1072"/>
        <v>0</v>
      </c>
      <c r="AA1041" s="165">
        <f t="shared" si="1072"/>
        <v>0</v>
      </c>
      <c r="AB1041" s="165">
        <f t="shared" si="1072"/>
        <v>0</v>
      </c>
      <c r="AC1041" s="165">
        <f t="shared" si="1072"/>
        <v>0</v>
      </c>
      <c r="AD1041" s="165">
        <f t="shared" si="1072"/>
        <v>0</v>
      </c>
      <c r="AE1041" s="165">
        <f t="shared" si="1072"/>
        <v>0</v>
      </c>
      <c r="AF1041" s="165">
        <f t="shared" si="1072"/>
        <v>0</v>
      </c>
      <c r="AG1041" s="165">
        <f t="shared" si="1072"/>
        <v>0</v>
      </c>
      <c r="AH1041" s="165">
        <f t="shared" si="1072"/>
        <v>0</v>
      </c>
      <c r="AI1041" s="165">
        <f t="shared" si="1072"/>
        <v>0</v>
      </c>
      <c r="AJ1041" s="165">
        <f t="shared" si="1072"/>
        <v>0</v>
      </c>
      <c r="AK1041" s="165">
        <f t="shared" si="1072"/>
        <v>0</v>
      </c>
      <c r="AL1041" s="165">
        <f t="shared" si="1072"/>
        <v>0</v>
      </c>
      <c r="AM1041" s="165">
        <f t="shared" si="1072"/>
        <v>0</v>
      </c>
      <c r="AN1041" s="165">
        <f t="shared" si="1072"/>
        <v>0</v>
      </c>
      <c r="AO1041" s="165">
        <f t="shared" si="1072"/>
        <v>0</v>
      </c>
      <c r="AP1041" s="165">
        <f t="shared" si="1072"/>
        <v>0</v>
      </c>
      <c r="AQ1041" s="165">
        <f t="shared" si="1072"/>
        <v>0</v>
      </c>
      <c r="AR1041" s="165">
        <f t="shared" si="1072"/>
        <v>0</v>
      </c>
      <c r="AS1041" s="165">
        <f t="shared" si="1072"/>
        <v>0</v>
      </c>
      <c r="AT1041" s="165">
        <f t="shared" si="1072"/>
        <v>0</v>
      </c>
      <c r="AU1041" s="165">
        <f t="shared" si="1072"/>
        <v>0</v>
      </c>
      <c r="AV1041" s="165">
        <f t="shared" si="1072"/>
        <v>0</v>
      </c>
      <c r="AW1041" s="165">
        <f t="shared" si="1072"/>
        <v>0</v>
      </c>
      <c r="AX1041" s="165">
        <f t="shared" si="1072"/>
        <v>0</v>
      </c>
      <c r="AY1041" s="165">
        <f t="shared" si="1072"/>
        <v>0</v>
      </c>
      <c r="AZ1041" s="165">
        <f t="shared" si="1072"/>
        <v>0</v>
      </c>
      <c r="BA1041" s="165">
        <f t="shared" si="1072"/>
        <v>0</v>
      </c>
      <c r="BB1041" s="165"/>
      <c r="BC1041" s="336"/>
    </row>
    <row r="1042" spans="1:55" ht="21" customHeight="1">
      <c r="A1042" s="328"/>
      <c r="B1042" s="328"/>
      <c r="C1042" s="328"/>
      <c r="D1042" s="217" t="s">
        <v>269</v>
      </c>
      <c r="E1042" s="163">
        <f t="shared" si="1071"/>
        <v>0</v>
      </c>
      <c r="F1042" s="163">
        <f t="shared" si="1066"/>
        <v>0</v>
      </c>
      <c r="G1042" s="163"/>
      <c r="H1042" s="165">
        <f t="shared" ref="H1042:BA1042" si="1073">H1035</f>
        <v>0</v>
      </c>
      <c r="I1042" s="165">
        <f t="shared" si="1073"/>
        <v>0</v>
      </c>
      <c r="J1042" s="165">
        <f t="shared" si="1073"/>
        <v>0</v>
      </c>
      <c r="K1042" s="165">
        <f t="shared" si="1073"/>
        <v>0</v>
      </c>
      <c r="L1042" s="165">
        <f t="shared" si="1073"/>
        <v>0</v>
      </c>
      <c r="M1042" s="165">
        <f t="shared" si="1073"/>
        <v>0</v>
      </c>
      <c r="N1042" s="165">
        <f t="shared" si="1073"/>
        <v>0</v>
      </c>
      <c r="O1042" s="165">
        <f t="shared" si="1073"/>
        <v>0</v>
      </c>
      <c r="P1042" s="165">
        <f t="shared" si="1073"/>
        <v>0</v>
      </c>
      <c r="Q1042" s="165">
        <f t="shared" si="1073"/>
        <v>0</v>
      </c>
      <c r="R1042" s="165">
        <f t="shared" si="1073"/>
        <v>0</v>
      </c>
      <c r="S1042" s="165">
        <f t="shared" si="1073"/>
        <v>0</v>
      </c>
      <c r="T1042" s="165">
        <f t="shared" si="1073"/>
        <v>0</v>
      </c>
      <c r="U1042" s="165">
        <f t="shared" si="1073"/>
        <v>0</v>
      </c>
      <c r="V1042" s="165">
        <f t="shared" si="1073"/>
        <v>0</v>
      </c>
      <c r="W1042" s="165">
        <f t="shared" si="1073"/>
        <v>0</v>
      </c>
      <c r="X1042" s="165">
        <f t="shared" si="1073"/>
        <v>0</v>
      </c>
      <c r="Y1042" s="165">
        <f t="shared" si="1073"/>
        <v>0</v>
      </c>
      <c r="Z1042" s="165">
        <f t="shared" si="1073"/>
        <v>0</v>
      </c>
      <c r="AA1042" s="165">
        <f t="shared" si="1073"/>
        <v>0</v>
      </c>
      <c r="AB1042" s="165">
        <f t="shared" si="1073"/>
        <v>0</v>
      </c>
      <c r="AC1042" s="165">
        <f t="shared" si="1073"/>
        <v>0</v>
      </c>
      <c r="AD1042" s="165">
        <f t="shared" si="1073"/>
        <v>0</v>
      </c>
      <c r="AE1042" s="165">
        <f t="shared" si="1073"/>
        <v>0</v>
      </c>
      <c r="AF1042" s="165">
        <f t="shared" si="1073"/>
        <v>0</v>
      </c>
      <c r="AG1042" s="165">
        <f t="shared" si="1073"/>
        <v>0</v>
      </c>
      <c r="AH1042" s="165">
        <f t="shared" si="1073"/>
        <v>0</v>
      </c>
      <c r="AI1042" s="165">
        <f t="shared" si="1073"/>
        <v>0</v>
      </c>
      <c r="AJ1042" s="165">
        <f t="shared" si="1073"/>
        <v>0</v>
      </c>
      <c r="AK1042" s="165">
        <f t="shared" si="1073"/>
        <v>0</v>
      </c>
      <c r="AL1042" s="165">
        <f t="shared" si="1073"/>
        <v>0</v>
      </c>
      <c r="AM1042" s="165">
        <f t="shared" si="1073"/>
        <v>0</v>
      </c>
      <c r="AN1042" s="165">
        <f t="shared" si="1073"/>
        <v>0</v>
      </c>
      <c r="AO1042" s="165">
        <f t="shared" si="1073"/>
        <v>0</v>
      </c>
      <c r="AP1042" s="165">
        <f t="shared" si="1073"/>
        <v>0</v>
      </c>
      <c r="AQ1042" s="165">
        <f t="shared" si="1073"/>
        <v>0</v>
      </c>
      <c r="AR1042" s="165">
        <f t="shared" si="1073"/>
        <v>0</v>
      </c>
      <c r="AS1042" s="165">
        <f t="shared" si="1073"/>
        <v>0</v>
      </c>
      <c r="AT1042" s="165">
        <f t="shared" si="1073"/>
        <v>0</v>
      </c>
      <c r="AU1042" s="165">
        <f t="shared" si="1073"/>
        <v>0</v>
      </c>
      <c r="AV1042" s="165">
        <f t="shared" si="1073"/>
        <v>0</v>
      </c>
      <c r="AW1042" s="165">
        <f t="shared" si="1073"/>
        <v>0</v>
      </c>
      <c r="AX1042" s="165">
        <f t="shared" si="1073"/>
        <v>0</v>
      </c>
      <c r="AY1042" s="165">
        <f t="shared" si="1073"/>
        <v>0</v>
      </c>
      <c r="AZ1042" s="165">
        <f t="shared" si="1073"/>
        <v>0</v>
      </c>
      <c r="BA1042" s="165">
        <f t="shared" si="1073"/>
        <v>0</v>
      </c>
      <c r="BB1042" s="165"/>
      <c r="BC1042" s="336"/>
    </row>
    <row r="1043" spans="1:55" ht="31.2">
      <c r="A1043" s="328"/>
      <c r="B1043" s="328"/>
      <c r="C1043" s="328"/>
      <c r="D1043" s="220" t="s">
        <v>43</v>
      </c>
      <c r="E1043" s="163">
        <f t="shared" si="1071"/>
        <v>0</v>
      </c>
      <c r="F1043" s="163">
        <f t="shared" si="1066"/>
        <v>0</v>
      </c>
      <c r="G1043" s="163"/>
      <c r="H1043" s="165">
        <f t="shared" ref="H1043:BA1043" si="1074">H1036</f>
        <v>0</v>
      </c>
      <c r="I1043" s="165">
        <f t="shared" si="1074"/>
        <v>0</v>
      </c>
      <c r="J1043" s="165">
        <f t="shared" si="1074"/>
        <v>0</v>
      </c>
      <c r="K1043" s="165">
        <f t="shared" si="1074"/>
        <v>0</v>
      </c>
      <c r="L1043" s="165">
        <f t="shared" si="1074"/>
        <v>0</v>
      </c>
      <c r="M1043" s="165">
        <f t="shared" si="1074"/>
        <v>0</v>
      </c>
      <c r="N1043" s="165">
        <f t="shared" si="1074"/>
        <v>0</v>
      </c>
      <c r="O1043" s="165">
        <f t="shared" si="1074"/>
        <v>0</v>
      </c>
      <c r="P1043" s="165">
        <f t="shared" si="1074"/>
        <v>0</v>
      </c>
      <c r="Q1043" s="165">
        <f t="shared" si="1074"/>
        <v>0</v>
      </c>
      <c r="R1043" s="165">
        <f t="shared" si="1074"/>
        <v>0</v>
      </c>
      <c r="S1043" s="165">
        <f t="shared" si="1074"/>
        <v>0</v>
      </c>
      <c r="T1043" s="165">
        <f t="shared" si="1074"/>
        <v>0</v>
      </c>
      <c r="U1043" s="165">
        <f t="shared" si="1074"/>
        <v>0</v>
      </c>
      <c r="V1043" s="165">
        <f t="shared" si="1074"/>
        <v>0</v>
      </c>
      <c r="W1043" s="165">
        <f t="shared" si="1074"/>
        <v>0</v>
      </c>
      <c r="X1043" s="165">
        <f t="shared" si="1074"/>
        <v>0</v>
      </c>
      <c r="Y1043" s="165">
        <f t="shared" si="1074"/>
        <v>0</v>
      </c>
      <c r="Z1043" s="165">
        <f t="shared" si="1074"/>
        <v>0</v>
      </c>
      <c r="AA1043" s="165">
        <f t="shared" si="1074"/>
        <v>0</v>
      </c>
      <c r="AB1043" s="165">
        <f t="shared" si="1074"/>
        <v>0</v>
      </c>
      <c r="AC1043" s="165">
        <f t="shared" si="1074"/>
        <v>0</v>
      </c>
      <c r="AD1043" s="165">
        <f t="shared" si="1074"/>
        <v>0</v>
      </c>
      <c r="AE1043" s="165">
        <f t="shared" si="1074"/>
        <v>0</v>
      </c>
      <c r="AF1043" s="165">
        <f t="shared" si="1074"/>
        <v>0</v>
      </c>
      <c r="AG1043" s="165">
        <f t="shared" si="1074"/>
        <v>0</v>
      </c>
      <c r="AH1043" s="165">
        <f t="shared" si="1074"/>
        <v>0</v>
      </c>
      <c r="AI1043" s="165">
        <f t="shared" si="1074"/>
        <v>0</v>
      </c>
      <c r="AJ1043" s="165">
        <f t="shared" si="1074"/>
        <v>0</v>
      </c>
      <c r="AK1043" s="165">
        <f t="shared" si="1074"/>
        <v>0</v>
      </c>
      <c r="AL1043" s="165">
        <f t="shared" si="1074"/>
        <v>0</v>
      </c>
      <c r="AM1043" s="165">
        <f t="shared" si="1074"/>
        <v>0</v>
      </c>
      <c r="AN1043" s="165">
        <f t="shared" si="1074"/>
        <v>0</v>
      </c>
      <c r="AO1043" s="165">
        <f t="shared" si="1074"/>
        <v>0</v>
      </c>
      <c r="AP1043" s="165">
        <f t="shared" si="1074"/>
        <v>0</v>
      </c>
      <c r="AQ1043" s="165">
        <f t="shared" si="1074"/>
        <v>0</v>
      </c>
      <c r="AR1043" s="165">
        <f t="shared" si="1074"/>
        <v>0</v>
      </c>
      <c r="AS1043" s="165">
        <f t="shared" si="1074"/>
        <v>0</v>
      </c>
      <c r="AT1043" s="165">
        <f t="shared" si="1074"/>
        <v>0</v>
      </c>
      <c r="AU1043" s="165">
        <f t="shared" si="1074"/>
        <v>0</v>
      </c>
      <c r="AV1043" s="165">
        <f t="shared" si="1074"/>
        <v>0</v>
      </c>
      <c r="AW1043" s="165">
        <f t="shared" si="1074"/>
        <v>0</v>
      </c>
      <c r="AX1043" s="165">
        <f t="shared" si="1074"/>
        <v>0</v>
      </c>
      <c r="AY1043" s="165">
        <f t="shared" si="1074"/>
        <v>0</v>
      </c>
      <c r="AZ1043" s="165">
        <f t="shared" si="1074"/>
        <v>0</v>
      </c>
      <c r="BA1043" s="165">
        <f t="shared" si="1074"/>
        <v>0</v>
      </c>
      <c r="BB1043" s="165"/>
      <c r="BC1043" s="336"/>
    </row>
    <row r="1044" spans="1:55" ht="15.75" customHeight="1">
      <c r="A1044" s="317" t="s">
        <v>337</v>
      </c>
      <c r="B1044" s="317"/>
      <c r="C1044" s="317"/>
      <c r="D1044" s="317"/>
      <c r="E1044" s="317"/>
      <c r="F1044" s="317"/>
      <c r="G1044" s="317"/>
      <c r="H1044" s="317"/>
      <c r="I1044" s="317"/>
      <c r="J1044" s="317"/>
      <c r="K1044" s="317"/>
      <c r="L1044" s="317"/>
      <c r="M1044" s="317"/>
      <c r="N1044" s="317"/>
      <c r="O1044" s="317"/>
      <c r="P1044" s="317"/>
      <c r="Q1044" s="317"/>
      <c r="R1044" s="317"/>
      <c r="S1044" s="317"/>
      <c r="T1044" s="317"/>
      <c r="U1044" s="317"/>
      <c r="V1044" s="317"/>
      <c r="W1044" s="317"/>
      <c r="X1044" s="317"/>
      <c r="Y1044" s="317"/>
      <c r="Z1044" s="317"/>
      <c r="AA1044" s="317"/>
      <c r="AB1044" s="317"/>
      <c r="AC1044" s="317"/>
      <c r="AD1044" s="317"/>
      <c r="AE1044" s="317"/>
      <c r="AF1044" s="317"/>
      <c r="AG1044" s="317"/>
      <c r="AH1044" s="317"/>
      <c r="AI1044" s="317"/>
      <c r="AJ1044" s="317"/>
      <c r="AK1044" s="317"/>
      <c r="AL1044" s="317"/>
      <c r="AM1044" s="317"/>
      <c r="AN1044" s="317"/>
      <c r="AO1044" s="317"/>
      <c r="AP1044" s="317"/>
      <c r="AQ1044" s="317"/>
      <c r="AR1044" s="317"/>
      <c r="AS1044" s="317"/>
      <c r="AT1044" s="317"/>
      <c r="AU1044" s="317"/>
      <c r="AV1044" s="317"/>
      <c r="AW1044" s="317"/>
      <c r="AX1044" s="317"/>
      <c r="AY1044" s="317"/>
      <c r="AZ1044" s="317"/>
      <c r="BA1044" s="317"/>
      <c r="BB1044" s="317"/>
      <c r="BC1044" s="317"/>
    </row>
    <row r="1045" spans="1:55" ht="15.75" customHeight="1">
      <c r="A1045" s="317" t="s">
        <v>338</v>
      </c>
      <c r="B1045" s="317"/>
      <c r="C1045" s="317"/>
      <c r="D1045" s="317"/>
      <c r="E1045" s="317"/>
      <c r="F1045" s="317"/>
      <c r="G1045" s="317"/>
      <c r="H1045" s="317"/>
      <c r="I1045" s="317"/>
      <c r="J1045" s="317"/>
      <c r="K1045" s="317"/>
      <c r="L1045" s="317"/>
      <c r="M1045" s="317"/>
      <c r="N1045" s="317"/>
      <c r="O1045" s="317"/>
      <c r="P1045" s="317"/>
      <c r="Q1045" s="317"/>
      <c r="R1045" s="317"/>
      <c r="S1045" s="317"/>
      <c r="T1045" s="317"/>
      <c r="U1045" s="317"/>
      <c r="V1045" s="317"/>
      <c r="W1045" s="317"/>
      <c r="X1045" s="317"/>
      <c r="Y1045" s="317"/>
      <c r="Z1045" s="317"/>
      <c r="AA1045" s="317"/>
      <c r="AB1045" s="317"/>
      <c r="AC1045" s="317"/>
      <c r="AD1045" s="317"/>
      <c r="AE1045" s="317"/>
      <c r="AF1045" s="317"/>
      <c r="AG1045" s="317"/>
      <c r="AH1045" s="317"/>
      <c r="AI1045" s="317"/>
      <c r="AJ1045" s="317"/>
      <c r="AK1045" s="317"/>
      <c r="AL1045" s="317"/>
      <c r="AM1045" s="317"/>
      <c r="AN1045" s="317"/>
      <c r="AO1045" s="317"/>
      <c r="AP1045" s="317"/>
      <c r="AQ1045" s="317"/>
      <c r="AR1045" s="317"/>
      <c r="AS1045" s="317"/>
      <c r="AT1045" s="317"/>
      <c r="AU1045" s="317"/>
      <c r="AV1045" s="317"/>
      <c r="AW1045" s="317"/>
      <c r="AX1045" s="317"/>
      <c r="AY1045" s="317"/>
      <c r="AZ1045" s="317"/>
      <c r="BA1045" s="317"/>
      <c r="BB1045" s="317"/>
      <c r="BC1045" s="317"/>
    </row>
    <row r="1046" spans="1:55" ht="14.4">
      <c r="A1046" s="329" t="s">
        <v>554</v>
      </c>
      <c r="B1046" s="330"/>
      <c r="C1046" s="330"/>
      <c r="D1046" s="330"/>
      <c r="E1046" s="330"/>
      <c r="F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  <c r="R1046" s="330"/>
      <c r="S1046" s="330"/>
      <c r="T1046" s="330"/>
      <c r="U1046" s="330"/>
      <c r="V1046" s="330"/>
      <c r="W1046" s="330"/>
      <c r="X1046" s="330"/>
      <c r="Y1046" s="330"/>
      <c r="Z1046" s="330"/>
      <c r="AA1046" s="330"/>
      <c r="AB1046" s="330"/>
      <c r="AC1046" s="330"/>
      <c r="AD1046" s="330"/>
      <c r="AE1046" s="330"/>
      <c r="AF1046" s="330"/>
      <c r="AG1046" s="330"/>
      <c r="AH1046" s="330"/>
      <c r="AI1046" s="330"/>
      <c r="AJ1046" s="330"/>
      <c r="AK1046" s="330"/>
      <c r="AL1046" s="330"/>
      <c r="AM1046" s="330"/>
      <c r="AN1046" s="330"/>
      <c r="AO1046" s="330"/>
      <c r="AP1046" s="330"/>
      <c r="AQ1046" s="330"/>
      <c r="AR1046" s="330"/>
      <c r="AS1046" s="330"/>
      <c r="AT1046" s="330"/>
      <c r="AU1046" s="330"/>
      <c r="AV1046" s="330"/>
      <c r="AW1046" s="330"/>
      <c r="AX1046" s="330"/>
      <c r="AY1046" s="330"/>
      <c r="AZ1046" s="330"/>
      <c r="BA1046" s="330"/>
      <c r="BB1046" s="330"/>
      <c r="BC1046" s="330"/>
    </row>
    <row r="1047" spans="1:55" ht="22.5" customHeight="1">
      <c r="A1047" s="309" t="s">
        <v>16</v>
      </c>
      <c r="B1047" s="310" t="s">
        <v>555</v>
      </c>
      <c r="C1047" s="310" t="s">
        <v>293</v>
      </c>
      <c r="D1047" s="150" t="s">
        <v>41</v>
      </c>
      <c r="E1047" s="224">
        <f t="shared" ref="E1047:E1049" si="1075">H1047+K1047+N1047+Q1047+T1047+W1047+Z1047+AE1047+AJ1047+AO1047+AT1047+AY1047</f>
        <v>763.63599999999997</v>
      </c>
      <c r="F1047" s="224">
        <f t="shared" ref="F1047:F1053" si="1076">I1047+L1047+O1047+R1047+U1047+X1047+AA1047+AF1047+AK1047+AP1047+AU1047+AZ1047</f>
        <v>652.96739000000002</v>
      </c>
      <c r="G1047" s="147"/>
      <c r="H1047" s="143">
        <f>H1048+H1049+H1050+H1052+H1053</f>
        <v>0</v>
      </c>
      <c r="I1047" s="143">
        <f t="shared" ref="I1047" si="1077">I1048+I1049+I1050+I1052+I1053</f>
        <v>0</v>
      </c>
      <c r="J1047" s="143"/>
      <c r="K1047" s="143">
        <f t="shared" ref="K1047:L1047" si="1078">K1048+K1049+K1050+K1052+K1053</f>
        <v>0</v>
      </c>
      <c r="L1047" s="143">
        <f t="shared" si="1078"/>
        <v>0</v>
      </c>
      <c r="M1047" s="143"/>
      <c r="N1047" s="143">
        <f t="shared" ref="N1047:O1047" si="1079">N1048+N1049+N1050+N1052+N1053</f>
        <v>0</v>
      </c>
      <c r="O1047" s="143">
        <f t="shared" si="1079"/>
        <v>0</v>
      </c>
      <c r="P1047" s="143"/>
      <c r="Q1047" s="143">
        <f t="shared" ref="Q1047:R1047" si="1080">Q1048+Q1049+Q1050+Q1052+Q1053</f>
        <v>0</v>
      </c>
      <c r="R1047" s="143">
        <f t="shared" si="1080"/>
        <v>0</v>
      </c>
      <c r="S1047" s="143"/>
      <c r="T1047" s="143">
        <f t="shared" ref="T1047:U1047" si="1081">T1048+T1049+T1050+T1052+T1053</f>
        <v>0</v>
      </c>
      <c r="U1047" s="143">
        <f t="shared" si="1081"/>
        <v>0</v>
      </c>
      <c r="V1047" s="143"/>
      <c r="W1047" s="143">
        <f t="shared" ref="W1047:X1047" si="1082">W1048+W1049+W1050+W1052+W1053</f>
        <v>0</v>
      </c>
      <c r="X1047" s="143">
        <f t="shared" si="1082"/>
        <v>0</v>
      </c>
      <c r="Y1047" s="143"/>
      <c r="Z1047" s="143">
        <f t="shared" ref="Z1047:AC1047" si="1083">Z1048+Z1049+Z1050+Z1052+Z1053</f>
        <v>349</v>
      </c>
      <c r="AA1047" s="143">
        <f t="shared" si="1083"/>
        <v>349</v>
      </c>
      <c r="AB1047" s="143">
        <f t="shared" si="1083"/>
        <v>0</v>
      </c>
      <c r="AC1047" s="143">
        <f t="shared" si="1083"/>
        <v>0</v>
      </c>
      <c r="AD1047" s="143"/>
      <c r="AE1047" s="143">
        <f t="shared" ref="AE1047:AH1047" si="1084">AE1048+AE1049+AE1050+AE1052+AE1053</f>
        <v>0</v>
      </c>
      <c r="AF1047" s="143">
        <f t="shared" si="1084"/>
        <v>0</v>
      </c>
      <c r="AG1047" s="143">
        <f t="shared" si="1084"/>
        <v>0</v>
      </c>
      <c r="AH1047" s="143">
        <f t="shared" si="1084"/>
        <v>0</v>
      </c>
      <c r="AI1047" s="143"/>
      <c r="AJ1047" s="143">
        <f t="shared" ref="AJ1047:AM1047" si="1085">AJ1048+AJ1049+AJ1050+AJ1052+AJ1053</f>
        <v>303.96739000000002</v>
      </c>
      <c r="AK1047" s="143">
        <f t="shared" si="1085"/>
        <v>303.96739000000002</v>
      </c>
      <c r="AL1047" s="143">
        <f t="shared" si="1085"/>
        <v>0</v>
      </c>
      <c r="AM1047" s="143">
        <f t="shared" si="1085"/>
        <v>0</v>
      </c>
      <c r="AN1047" s="143"/>
      <c r="AO1047" s="143">
        <f t="shared" ref="AO1047:AR1047" si="1086">AO1048+AO1049+AO1050+AO1052+AO1053</f>
        <v>0</v>
      </c>
      <c r="AP1047" s="143">
        <f t="shared" si="1086"/>
        <v>0</v>
      </c>
      <c r="AQ1047" s="143">
        <f t="shared" si="1086"/>
        <v>0</v>
      </c>
      <c r="AR1047" s="143">
        <f t="shared" si="1086"/>
        <v>0</v>
      </c>
      <c r="AS1047" s="143"/>
      <c r="AT1047" s="143">
        <f t="shared" ref="AT1047:AW1047" si="1087">AT1048+AT1049+AT1050+AT1052+AT1053</f>
        <v>0</v>
      </c>
      <c r="AU1047" s="143">
        <f t="shared" si="1087"/>
        <v>0</v>
      </c>
      <c r="AV1047" s="143">
        <f t="shared" si="1087"/>
        <v>0</v>
      </c>
      <c r="AW1047" s="143">
        <f t="shared" si="1087"/>
        <v>0</v>
      </c>
      <c r="AX1047" s="143"/>
      <c r="AY1047" s="143">
        <f t="shared" ref="AY1047:AZ1047" si="1088">AY1048+AY1049+AY1050+AY1052+AY1053</f>
        <v>110.66861</v>
      </c>
      <c r="AZ1047" s="143">
        <f t="shared" si="1088"/>
        <v>0</v>
      </c>
      <c r="BA1047" s="147"/>
      <c r="BB1047" s="311" t="s">
        <v>712</v>
      </c>
      <c r="BC1047" s="174"/>
    </row>
    <row r="1048" spans="1:55" ht="32.25" customHeight="1">
      <c r="A1048" s="309"/>
      <c r="B1048" s="310"/>
      <c r="C1048" s="310"/>
      <c r="D1048" s="148" t="s">
        <v>37</v>
      </c>
      <c r="E1048" s="143">
        <f t="shared" si="1075"/>
        <v>0</v>
      </c>
      <c r="F1048" s="143">
        <f t="shared" si="1076"/>
        <v>0</v>
      </c>
      <c r="G1048" s="147"/>
      <c r="H1048" s="143">
        <f>H1055+H1062+H1069+H1076+H1083</f>
        <v>0</v>
      </c>
      <c r="I1048" s="143">
        <f t="shared" ref="I1048:BA1048" si="1089">I1055+I1062+I1069+I1076+I1083</f>
        <v>0</v>
      </c>
      <c r="J1048" s="143">
        <f t="shared" si="1089"/>
        <v>0</v>
      </c>
      <c r="K1048" s="143">
        <f t="shared" si="1089"/>
        <v>0</v>
      </c>
      <c r="L1048" s="143">
        <f t="shared" si="1089"/>
        <v>0</v>
      </c>
      <c r="M1048" s="143">
        <f t="shared" si="1089"/>
        <v>0</v>
      </c>
      <c r="N1048" s="143">
        <f t="shared" si="1089"/>
        <v>0</v>
      </c>
      <c r="O1048" s="143">
        <f t="shared" si="1089"/>
        <v>0</v>
      </c>
      <c r="P1048" s="143">
        <f t="shared" si="1089"/>
        <v>0</v>
      </c>
      <c r="Q1048" s="143">
        <f t="shared" si="1089"/>
        <v>0</v>
      </c>
      <c r="R1048" s="143">
        <f t="shared" si="1089"/>
        <v>0</v>
      </c>
      <c r="S1048" s="143">
        <f t="shared" si="1089"/>
        <v>0</v>
      </c>
      <c r="T1048" s="143">
        <f t="shared" si="1089"/>
        <v>0</v>
      </c>
      <c r="U1048" s="143">
        <f t="shared" si="1089"/>
        <v>0</v>
      </c>
      <c r="V1048" s="143">
        <f t="shared" si="1089"/>
        <v>0</v>
      </c>
      <c r="W1048" s="143">
        <f t="shared" si="1089"/>
        <v>0</v>
      </c>
      <c r="X1048" s="143">
        <f t="shared" si="1089"/>
        <v>0</v>
      </c>
      <c r="Y1048" s="143">
        <f t="shared" si="1089"/>
        <v>0</v>
      </c>
      <c r="Z1048" s="143">
        <f t="shared" si="1089"/>
        <v>0</v>
      </c>
      <c r="AA1048" s="143">
        <f t="shared" si="1089"/>
        <v>0</v>
      </c>
      <c r="AB1048" s="143">
        <f t="shared" si="1089"/>
        <v>0</v>
      </c>
      <c r="AC1048" s="143">
        <f t="shared" si="1089"/>
        <v>0</v>
      </c>
      <c r="AD1048" s="143">
        <f t="shared" si="1089"/>
        <v>0</v>
      </c>
      <c r="AE1048" s="143">
        <f t="shared" si="1089"/>
        <v>0</v>
      </c>
      <c r="AF1048" s="143">
        <f t="shared" si="1089"/>
        <v>0</v>
      </c>
      <c r="AG1048" s="143">
        <f t="shared" si="1089"/>
        <v>0</v>
      </c>
      <c r="AH1048" s="143">
        <f t="shared" si="1089"/>
        <v>0</v>
      </c>
      <c r="AI1048" s="143">
        <f t="shared" si="1089"/>
        <v>0</v>
      </c>
      <c r="AJ1048" s="143">
        <f t="shared" si="1089"/>
        <v>0</v>
      </c>
      <c r="AK1048" s="143">
        <f t="shared" si="1089"/>
        <v>0</v>
      </c>
      <c r="AL1048" s="143">
        <f t="shared" si="1089"/>
        <v>0</v>
      </c>
      <c r="AM1048" s="143">
        <f t="shared" si="1089"/>
        <v>0</v>
      </c>
      <c r="AN1048" s="143">
        <f t="shared" si="1089"/>
        <v>0</v>
      </c>
      <c r="AO1048" s="143">
        <f t="shared" si="1089"/>
        <v>0</v>
      </c>
      <c r="AP1048" s="143">
        <f t="shared" si="1089"/>
        <v>0</v>
      </c>
      <c r="AQ1048" s="143">
        <f t="shared" si="1089"/>
        <v>0</v>
      </c>
      <c r="AR1048" s="143">
        <f t="shared" si="1089"/>
        <v>0</v>
      </c>
      <c r="AS1048" s="143">
        <f t="shared" si="1089"/>
        <v>0</v>
      </c>
      <c r="AT1048" s="143">
        <f t="shared" si="1089"/>
        <v>0</v>
      </c>
      <c r="AU1048" s="143">
        <f t="shared" si="1089"/>
        <v>0</v>
      </c>
      <c r="AV1048" s="143">
        <f t="shared" si="1089"/>
        <v>0</v>
      </c>
      <c r="AW1048" s="143">
        <f t="shared" si="1089"/>
        <v>0</v>
      </c>
      <c r="AX1048" s="143">
        <f t="shared" si="1089"/>
        <v>0</v>
      </c>
      <c r="AY1048" s="143">
        <f t="shared" si="1089"/>
        <v>0</v>
      </c>
      <c r="AZ1048" s="143">
        <f t="shared" si="1089"/>
        <v>0</v>
      </c>
      <c r="BA1048" s="143">
        <f t="shared" si="1089"/>
        <v>0</v>
      </c>
      <c r="BB1048" s="312"/>
      <c r="BC1048" s="174"/>
    </row>
    <row r="1049" spans="1:55" ht="50.25" customHeight="1">
      <c r="A1049" s="309"/>
      <c r="B1049" s="310"/>
      <c r="C1049" s="310"/>
      <c r="D1049" s="172" t="s">
        <v>2</v>
      </c>
      <c r="E1049" s="143">
        <f t="shared" si="1075"/>
        <v>0</v>
      </c>
      <c r="F1049" s="143">
        <f t="shared" si="1076"/>
        <v>0</v>
      </c>
      <c r="G1049" s="147"/>
      <c r="H1049" s="143">
        <f t="shared" ref="H1049:BA1049" si="1090">H1056+H1063+H1070+H1077+H1084</f>
        <v>0</v>
      </c>
      <c r="I1049" s="143">
        <f t="shared" si="1090"/>
        <v>0</v>
      </c>
      <c r="J1049" s="143">
        <f t="shared" si="1090"/>
        <v>0</v>
      </c>
      <c r="K1049" s="143">
        <f t="shared" si="1090"/>
        <v>0</v>
      </c>
      <c r="L1049" s="143">
        <f t="shared" si="1090"/>
        <v>0</v>
      </c>
      <c r="M1049" s="143">
        <f t="shared" si="1090"/>
        <v>0</v>
      </c>
      <c r="N1049" s="143">
        <f t="shared" si="1090"/>
        <v>0</v>
      </c>
      <c r="O1049" s="143">
        <f t="shared" si="1090"/>
        <v>0</v>
      </c>
      <c r="P1049" s="143">
        <f t="shared" si="1090"/>
        <v>0</v>
      </c>
      <c r="Q1049" s="143">
        <f t="shared" si="1090"/>
        <v>0</v>
      </c>
      <c r="R1049" s="143">
        <f t="shared" si="1090"/>
        <v>0</v>
      </c>
      <c r="S1049" s="143">
        <f t="shared" si="1090"/>
        <v>0</v>
      </c>
      <c r="T1049" s="143">
        <f t="shared" si="1090"/>
        <v>0</v>
      </c>
      <c r="U1049" s="143">
        <f t="shared" si="1090"/>
        <v>0</v>
      </c>
      <c r="V1049" s="143">
        <f t="shared" si="1090"/>
        <v>0</v>
      </c>
      <c r="W1049" s="143">
        <f t="shared" si="1090"/>
        <v>0</v>
      </c>
      <c r="X1049" s="143">
        <f t="shared" si="1090"/>
        <v>0</v>
      </c>
      <c r="Y1049" s="143">
        <f t="shared" si="1090"/>
        <v>0</v>
      </c>
      <c r="Z1049" s="143">
        <f t="shared" si="1090"/>
        <v>0</v>
      </c>
      <c r="AA1049" s="143">
        <f t="shared" si="1090"/>
        <v>0</v>
      </c>
      <c r="AB1049" s="143">
        <f t="shared" si="1090"/>
        <v>0</v>
      </c>
      <c r="AC1049" s="143">
        <f t="shared" si="1090"/>
        <v>0</v>
      </c>
      <c r="AD1049" s="143">
        <f t="shared" si="1090"/>
        <v>0</v>
      </c>
      <c r="AE1049" s="143">
        <f t="shared" si="1090"/>
        <v>0</v>
      </c>
      <c r="AF1049" s="143">
        <f t="shared" si="1090"/>
        <v>0</v>
      </c>
      <c r="AG1049" s="143">
        <f t="shared" si="1090"/>
        <v>0</v>
      </c>
      <c r="AH1049" s="143">
        <f t="shared" si="1090"/>
        <v>0</v>
      </c>
      <c r="AI1049" s="143">
        <f t="shared" si="1090"/>
        <v>0</v>
      </c>
      <c r="AJ1049" s="143">
        <f t="shared" si="1090"/>
        <v>0</v>
      </c>
      <c r="AK1049" s="143">
        <f t="shared" si="1090"/>
        <v>0</v>
      </c>
      <c r="AL1049" s="143">
        <f t="shared" si="1090"/>
        <v>0</v>
      </c>
      <c r="AM1049" s="143">
        <f t="shared" si="1090"/>
        <v>0</v>
      </c>
      <c r="AN1049" s="143">
        <f t="shared" si="1090"/>
        <v>0</v>
      </c>
      <c r="AO1049" s="143">
        <f t="shared" si="1090"/>
        <v>0</v>
      </c>
      <c r="AP1049" s="143">
        <f t="shared" si="1090"/>
        <v>0</v>
      </c>
      <c r="AQ1049" s="143">
        <f t="shared" si="1090"/>
        <v>0</v>
      </c>
      <c r="AR1049" s="143">
        <f t="shared" si="1090"/>
        <v>0</v>
      </c>
      <c r="AS1049" s="143">
        <f t="shared" si="1090"/>
        <v>0</v>
      </c>
      <c r="AT1049" s="143">
        <f t="shared" si="1090"/>
        <v>0</v>
      </c>
      <c r="AU1049" s="143">
        <f t="shared" si="1090"/>
        <v>0</v>
      </c>
      <c r="AV1049" s="143">
        <f t="shared" si="1090"/>
        <v>0</v>
      </c>
      <c r="AW1049" s="143">
        <f t="shared" si="1090"/>
        <v>0</v>
      </c>
      <c r="AX1049" s="143">
        <f t="shared" si="1090"/>
        <v>0</v>
      </c>
      <c r="AY1049" s="143">
        <f t="shared" si="1090"/>
        <v>0</v>
      </c>
      <c r="AZ1049" s="143">
        <f t="shared" si="1090"/>
        <v>0</v>
      </c>
      <c r="BA1049" s="143">
        <f t="shared" si="1090"/>
        <v>0</v>
      </c>
      <c r="BB1049" s="312"/>
      <c r="BC1049" s="174"/>
    </row>
    <row r="1050" spans="1:55" ht="22.5" customHeight="1">
      <c r="A1050" s="309"/>
      <c r="B1050" s="310"/>
      <c r="C1050" s="310"/>
      <c r="D1050" s="217" t="s">
        <v>268</v>
      </c>
      <c r="E1050" s="143">
        <f>H1050+K1050+N1050+Q1050+T1050+W1050+Z1050+AE1050+AJ1050+AO1050+AT1050+AY1050</f>
        <v>763.63599999999997</v>
      </c>
      <c r="F1050" s="143">
        <f t="shared" si="1076"/>
        <v>652.96739000000002</v>
      </c>
      <c r="G1050" s="147"/>
      <c r="H1050" s="143">
        <f t="shared" ref="H1050:BA1050" si="1091">H1057+H1064+H1071+H1078+H1085</f>
        <v>0</v>
      </c>
      <c r="I1050" s="143">
        <f t="shared" si="1091"/>
        <v>0</v>
      </c>
      <c r="J1050" s="143">
        <f t="shared" si="1091"/>
        <v>0</v>
      </c>
      <c r="K1050" s="143">
        <f t="shared" si="1091"/>
        <v>0</v>
      </c>
      <c r="L1050" s="143">
        <f t="shared" si="1091"/>
        <v>0</v>
      </c>
      <c r="M1050" s="143">
        <f t="shared" si="1091"/>
        <v>0</v>
      </c>
      <c r="N1050" s="143">
        <f t="shared" si="1091"/>
        <v>0</v>
      </c>
      <c r="O1050" s="143">
        <f t="shared" si="1091"/>
        <v>0</v>
      </c>
      <c r="P1050" s="143">
        <f t="shared" si="1091"/>
        <v>0</v>
      </c>
      <c r="Q1050" s="143">
        <f t="shared" si="1091"/>
        <v>0</v>
      </c>
      <c r="R1050" s="143">
        <f t="shared" si="1091"/>
        <v>0</v>
      </c>
      <c r="S1050" s="143">
        <f t="shared" si="1091"/>
        <v>0</v>
      </c>
      <c r="T1050" s="143">
        <f t="shared" si="1091"/>
        <v>0</v>
      </c>
      <c r="U1050" s="143">
        <f t="shared" si="1091"/>
        <v>0</v>
      </c>
      <c r="V1050" s="143">
        <f t="shared" si="1091"/>
        <v>0</v>
      </c>
      <c r="W1050" s="143">
        <f t="shared" si="1091"/>
        <v>0</v>
      </c>
      <c r="X1050" s="143">
        <f t="shared" si="1091"/>
        <v>0</v>
      </c>
      <c r="Y1050" s="143">
        <f t="shared" si="1091"/>
        <v>0</v>
      </c>
      <c r="Z1050" s="143">
        <f t="shared" si="1091"/>
        <v>349</v>
      </c>
      <c r="AA1050" s="143">
        <f t="shared" si="1091"/>
        <v>349</v>
      </c>
      <c r="AB1050" s="143">
        <f t="shared" si="1091"/>
        <v>0</v>
      </c>
      <c r="AC1050" s="143">
        <f t="shared" si="1091"/>
        <v>0</v>
      </c>
      <c r="AD1050" s="143">
        <f t="shared" si="1091"/>
        <v>0</v>
      </c>
      <c r="AE1050" s="143">
        <f t="shared" si="1091"/>
        <v>0</v>
      </c>
      <c r="AF1050" s="143">
        <f t="shared" si="1091"/>
        <v>0</v>
      </c>
      <c r="AG1050" s="143">
        <f t="shared" si="1091"/>
        <v>0</v>
      </c>
      <c r="AH1050" s="143">
        <f t="shared" si="1091"/>
        <v>0</v>
      </c>
      <c r="AI1050" s="143">
        <f t="shared" si="1091"/>
        <v>0</v>
      </c>
      <c r="AJ1050" s="143">
        <f t="shared" si="1091"/>
        <v>303.96739000000002</v>
      </c>
      <c r="AK1050" s="143">
        <f t="shared" si="1091"/>
        <v>303.96739000000002</v>
      </c>
      <c r="AL1050" s="143">
        <f t="shared" si="1091"/>
        <v>0</v>
      </c>
      <c r="AM1050" s="143">
        <f t="shared" si="1091"/>
        <v>0</v>
      </c>
      <c r="AN1050" s="143">
        <f t="shared" si="1091"/>
        <v>0</v>
      </c>
      <c r="AO1050" s="143">
        <f t="shared" si="1091"/>
        <v>0</v>
      </c>
      <c r="AP1050" s="143">
        <f t="shared" si="1091"/>
        <v>0</v>
      </c>
      <c r="AQ1050" s="143">
        <f t="shared" si="1091"/>
        <v>0</v>
      </c>
      <c r="AR1050" s="143">
        <f t="shared" si="1091"/>
        <v>0</v>
      </c>
      <c r="AS1050" s="143">
        <f t="shared" si="1091"/>
        <v>0</v>
      </c>
      <c r="AT1050" s="143">
        <f t="shared" si="1091"/>
        <v>0</v>
      </c>
      <c r="AU1050" s="143">
        <f t="shared" si="1091"/>
        <v>0</v>
      </c>
      <c r="AV1050" s="143">
        <f t="shared" si="1091"/>
        <v>0</v>
      </c>
      <c r="AW1050" s="143">
        <f t="shared" si="1091"/>
        <v>0</v>
      </c>
      <c r="AX1050" s="143">
        <f t="shared" si="1091"/>
        <v>0</v>
      </c>
      <c r="AY1050" s="143">
        <f t="shared" si="1091"/>
        <v>110.66861</v>
      </c>
      <c r="AZ1050" s="143">
        <f t="shared" si="1091"/>
        <v>0</v>
      </c>
      <c r="BA1050" s="143">
        <f t="shared" si="1091"/>
        <v>0</v>
      </c>
      <c r="BB1050" s="312"/>
      <c r="BC1050" s="174"/>
    </row>
    <row r="1051" spans="1:55" ht="82.5" customHeight="1">
      <c r="A1051" s="309"/>
      <c r="B1051" s="310"/>
      <c r="C1051" s="310"/>
      <c r="D1051" s="217" t="s">
        <v>274</v>
      </c>
      <c r="E1051" s="143">
        <f t="shared" ref="E1051:E1091" si="1092">H1051+K1051+N1051+Q1051+T1051+W1051+Z1051+AE1051+AJ1051+AO1051+AT1051+AY1051</f>
        <v>0</v>
      </c>
      <c r="F1051" s="143">
        <f t="shared" si="1076"/>
        <v>0</v>
      </c>
      <c r="G1051" s="147"/>
      <c r="H1051" s="143">
        <f t="shared" ref="H1051:BA1051" si="1093">H1058+H1065+H1072+H1079+H1086</f>
        <v>0</v>
      </c>
      <c r="I1051" s="143">
        <f t="shared" si="1093"/>
        <v>0</v>
      </c>
      <c r="J1051" s="143">
        <f t="shared" si="1093"/>
        <v>0</v>
      </c>
      <c r="K1051" s="143">
        <f t="shared" si="1093"/>
        <v>0</v>
      </c>
      <c r="L1051" s="143">
        <f t="shared" si="1093"/>
        <v>0</v>
      </c>
      <c r="M1051" s="143">
        <f t="shared" si="1093"/>
        <v>0</v>
      </c>
      <c r="N1051" s="143">
        <f t="shared" si="1093"/>
        <v>0</v>
      </c>
      <c r="O1051" s="143">
        <f t="shared" si="1093"/>
        <v>0</v>
      </c>
      <c r="P1051" s="143">
        <f t="shared" si="1093"/>
        <v>0</v>
      </c>
      <c r="Q1051" s="143">
        <f t="shared" si="1093"/>
        <v>0</v>
      </c>
      <c r="R1051" s="143">
        <f t="shared" si="1093"/>
        <v>0</v>
      </c>
      <c r="S1051" s="143">
        <f t="shared" si="1093"/>
        <v>0</v>
      </c>
      <c r="T1051" s="143">
        <f t="shared" si="1093"/>
        <v>0</v>
      </c>
      <c r="U1051" s="143">
        <f t="shared" si="1093"/>
        <v>0</v>
      </c>
      <c r="V1051" s="143">
        <f t="shared" si="1093"/>
        <v>0</v>
      </c>
      <c r="W1051" s="143">
        <f t="shared" si="1093"/>
        <v>0</v>
      </c>
      <c r="X1051" s="143">
        <f t="shared" si="1093"/>
        <v>0</v>
      </c>
      <c r="Y1051" s="143">
        <f t="shared" si="1093"/>
        <v>0</v>
      </c>
      <c r="Z1051" s="143">
        <f t="shared" si="1093"/>
        <v>0</v>
      </c>
      <c r="AA1051" s="143">
        <f t="shared" si="1093"/>
        <v>0</v>
      </c>
      <c r="AB1051" s="143">
        <f t="shared" si="1093"/>
        <v>0</v>
      </c>
      <c r="AC1051" s="143">
        <f t="shared" si="1093"/>
        <v>0</v>
      </c>
      <c r="AD1051" s="143">
        <f t="shared" si="1093"/>
        <v>0</v>
      </c>
      <c r="AE1051" s="143">
        <f t="shared" si="1093"/>
        <v>0</v>
      </c>
      <c r="AF1051" s="143">
        <f t="shared" si="1093"/>
        <v>0</v>
      </c>
      <c r="AG1051" s="143">
        <f t="shared" si="1093"/>
        <v>0</v>
      </c>
      <c r="AH1051" s="143">
        <f t="shared" si="1093"/>
        <v>0</v>
      </c>
      <c r="AI1051" s="143">
        <f t="shared" si="1093"/>
        <v>0</v>
      </c>
      <c r="AJ1051" s="143">
        <f t="shared" si="1093"/>
        <v>0</v>
      </c>
      <c r="AK1051" s="143">
        <f t="shared" si="1093"/>
        <v>0</v>
      </c>
      <c r="AL1051" s="143">
        <f t="shared" si="1093"/>
        <v>0</v>
      </c>
      <c r="AM1051" s="143">
        <f t="shared" si="1093"/>
        <v>0</v>
      </c>
      <c r="AN1051" s="143">
        <f t="shared" si="1093"/>
        <v>0</v>
      </c>
      <c r="AO1051" s="143">
        <f t="shared" si="1093"/>
        <v>0</v>
      </c>
      <c r="AP1051" s="143">
        <f t="shared" si="1093"/>
        <v>0</v>
      </c>
      <c r="AQ1051" s="143">
        <f t="shared" si="1093"/>
        <v>0</v>
      </c>
      <c r="AR1051" s="143">
        <f t="shared" si="1093"/>
        <v>0</v>
      </c>
      <c r="AS1051" s="143">
        <f t="shared" si="1093"/>
        <v>0</v>
      </c>
      <c r="AT1051" s="143">
        <f t="shared" si="1093"/>
        <v>0</v>
      </c>
      <c r="AU1051" s="143">
        <f t="shared" si="1093"/>
        <v>0</v>
      </c>
      <c r="AV1051" s="143">
        <f t="shared" si="1093"/>
        <v>0</v>
      </c>
      <c r="AW1051" s="143">
        <f t="shared" si="1093"/>
        <v>0</v>
      </c>
      <c r="AX1051" s="143">
        <f t="shared" si="1093"/>
        <v>0</v>
      </c>
      <c r="AY1051" s="143">
        <f t="shared" si="1093"/>
        <v>0</v>
      </c>
      <c r="AZ1051" s="143">
        <f t="shared" si="1093"/>
        <v>0</v>
      </c>
      <c r="BA1051" s="143">
        <f t="shared" si="1093"/>
        <v>0</v>
      </c>
      <c r="BB1051" s="312"/>
      <c r="BC1051" s="174"/>
    </row>
    <row r="1052" spans="1:55" ht="22.5" customHeight="1">
      <c r="A1052" s="309"/>
      <c r="B1052" s="310"/>
      <c r="C1052" s="310"/>
      <c r="D1052" s="217" t="s">
        <v>269</v>
      </c>
      <c r="E1052" s="143">
        <f t="shared" si="1092"/>
        <v>0</v>
      </c>
      <c r="F1052" s="143">
        <f t="shared" si="1076"/>
        <v>0</v>
      </c>
      <c r="G1052" s="147"/>
      <c r="H1052" s="143"/>
      <c r="I1052" s="143"/>
      <c r="J1052" s="147"/>
      <c r="K1052" s="143"/>
      <c r="L1052" s="143"/>
      <c r="M1052" s="147"/>
      <c r="N1052" s="143"/>
      <c r="O1052" s="143"/>
      <c r="P1052" s="147"/>
      <c r="Q1052" s="143"/>
      <c r="R1052" s="143"/>
      <c r="S1052" s="147"/>
      <c r="T1052" s="143"/>
      <c r="U1052" s="143"/>
      <c r="V1052" s="147"/>
      <c r="W1052" s="143"/>
      <c r="X1052" s="143"/>
      <c r="Y1052" s="147"/>
      <c r="Z1052" s="143"/>
      <c r="AA1052" s="143"/>
      <c r="AB1052" s="147"/>
      <c r="AC1052" s="147"/>
      <c r="AD1052" s="147"/>
      <c r="AE1052" s="143"/>
      <c r="AF1052" s="143"/>
      <c r="AG1052" s="147"/>
      <c r="AH1052" s="147"/>
      <c r="AI1052" s="147"/>
      <c r="AJ1052" s="143"/>
      <c r="AK1052" s="143"/>
      <c r="AL1052" s="147"/>
      <c r="AM1052" s="147"/>
      <c r="AN1052" s="147"/>
      <c r="AO1052" s="143"/>
      <c r="AP1052" s="143"/>
      <c r="AQ1052" s="147"/>
      <c r="AR1052" s="147"/>
      <c r="AS1052" s="147"/>
      <c r="AT1052" s="143"/>
      <c r="AU1052" s="143"/>
      <c r="AV1052" s="147"/>
      <c r="AW1052" s="147"/>
      <c r="AX1052" s="147"/>
      <c r="AY1052" s="147"/>
      <c r="AZ1052" s="147"/>
      <c r="BA1052" s="147"/>
      <c r="BB1052" s="312"/>
      <c r="BC1052" s="174"/>
    </row>
    <row r="1053" spans="1:55" ht="31.2">
      <c r="A1053" s="309"/>
      <c r="B1053" s="310"/>
      <c r="C1053" s="310"/>
      <c r="D1053" s="220" t="s">
        <v>43</v>
      </c>
      <c r="E1053" s="143">
        <f t="shared" si="1092"/>
        <v>0</v>
      </c>
      <c r="F1053" s="143">
        <f t="shared" si="1076"/>
        <v>0</v>
      </c>
      <c r="G1053" s="147"/>
      <c r="H1053" s="143"/>
      <c r="I1053" s="143"/>
      <c r="J1053" s="147"/>
      <c r="K1053" s="143"/>
      <c r="L1053" s="143"/>
      <c r="M1053" s="147"/>
      <c r="N1053" s="143"/>
      <c r="O1053" s="143"/>
      <c r="P1053" s="147"/>
      <c r="Q1053" s="143"/>
      <c r="R1053" s="143"/>
      <c r="S1053" s="147"/>
      <c r="T1053" s="143"/>
      <c r="U1053" s="143"/>
      <c r="V1053" s="147"/>
      <c r="W1053" s="143"/>
      <c r="X1053" s="143"/>
      <c r="Y1053" s="147"/>
      <c r="Z1053" s="143"/>
      <c r="AA1053" s="143"/>
      <c r="AB1053" s="147"/>
      <c r="AC1053" s="147"/>
      <c r="AD1053" s="147"/>
      <c r="AE1053" s="143"/>
      <c r="AF1053" s="143"/>
      <c r="AG1053" s="147"/>
      <c r="AH1053" s="147"/>
      <c r="AI1053" s="147"/>
      <c r="AJ1053" s="143"/>
      <c r="AK1053" s="143"/>
      <c r="AL1053" s="147"/>
      <c r="AM1053" s="147"/>
      <c r="AN1053" s="147"/>
      <c r="AO1053" s="143"/>
      <c r="AP1053" s="143"/>
      <c r="AQ1053" s="147"/>
      <c r="AR1053" s="147"/>
      <c r="AS1053" s="147"/>
      <c r="AT1053" s="143"/>
      <c r="AU1053" s="143"/>
      <c r="AV1053" s="147"/>
      <c r="AW1053" s="147"/>
      <c r="AX1053" s="147"/>
      <c r="AY1053" s="147"/>
      <c r="AZ1053" s="147"/>
      <c r="BA1053" s="147"/>
      <c r="BB1053" s="313"/>
      <c r="BC1053" s="174"/>
    </row>
    <row r="1054" spans="1:55" ht="22.5" customHeight="1">
      <c r="A1054" s="309" t="s">
        <v>336</v>
      </c>
      <c r="B1054" s="310" t="s">
        <v>645</v>
      </c>
      <c r="C1054" s="310" t="s">
        <v>293</v>
      </c>
      <c r="D1054" s="150" t="s">
        <v>41</v>
      </c>
      <c r="E1054" s="143">
        <f t="shared" si="1092"/>
        <v>447.11500000000001</v>
      </c>
      <c r="F1054" s="143">
        <f t="shared" ref="F1054:F1060" si="1094">I1054+L1054+O1054+R1054+U1054+X1054+AA1054+AF1054+AK1054+AP1054+AU1054+AZ1054</f>
        <v>349</v>
      </c>
      <c r="G1054" s="147"/>
      <c r="H1054" s="143">
        <f>H1055+H1056+H1057+H1059+H1060</f>
        <v>0</v>
      </c>
      <c r="I1054" s="143">
        <f t="shared" ref="I1054" si="1095">I1055+I1056+I1057+I1059+I1060</f>
        <v>0</v>
      </c>
      <c r="J1054" s="143"/>
      <c r="K1054" s="143">
        <f t="shared" ref="K1054:L1054" si="1096">K1055+K1056+K1057+K1059+K1060</f>
        <v>0</v>
      </c>
      <c r="L1054" s="143">
        <f t="shared" si="1096"/>
        <v>0</v>
      </c>
      <c r="M1054" s="143"/>
      <c r="N1054" s="143">
        <f t="shared" ref="N1054:O1054" si="1097">N1055+N1056+N1057+N1059+N1060</f>
        <v>0</v>
      </c>
      <c r="O1054" s="143">
        <f t="shared" si="1097"/>
        <v>0</v>
      </c>
      <c r="P1054" s="143"/>
      <c r="Q1054" s="143">
        <f t="shared" ref="Q1054:R1054" si="1098">Q1055+Q1056+Q1057+Q1059+Q1060</f>
        <v>0</v>
      </c>
      <c r="R1054" s="143">
        <f t="shared" si="1098"/>
        <v>0</v>
      </c>
      <c r="S1054" s="143"/>
      <c r="T1054" s="143">
        <f t="shared" ref="T1054:U1054" si="1099">T1055+T1056+T1057+T1059+T1060</f>
        <v>0</v>
      </c>
      <c r="U1054" s="143">
        <f t="shared" si="1099"/>
        <v>0</v>
      </c>
      <c r="V1054" s="143"/>
      <c r="W1054" s="143">
        <f t="shared" ref="W1054:X1054" si="1100">W1055+W1056+W1057+W1059+W1060</f>
        <v>0</v>
      </c>
      <c r="X1054" s="143">
        <f t="shared" si="1100"/>
        <v>0</v>
      </c>
      <c r="Y1054" s="143"/>
      <c r="Z1054" s="143">
        <f t="shared" ref="Z1054:AC1054" si="1101">Z1055+Z1056+Z1057+Z1059+Z1060</f>
        <v>349</v>
      </c>
      <c r="AA1054" s="143">
        <f t="shared" si="1101"/>
        <v>349</v>
      </c>
      <c r="AB1054" s="143">
        <f t="shared" si="1101"/>
        <v>0</v>
      </c>
      <c r="AC1054" s="143">
        <f t="shared" si="1101"/>
        <v>0</v>
      </c>
      <c r="AD1054" s="143"/>
      <c r="AE1054" s="143">
        <f t="shared" ref="AE1054:AH1054" si="1102">AE1055+AE1056+AE1057+AE1059+AE1060</f>
        <v>0</v>
      </c>
      <c r="AF1054" s="143">
        <f t="shared" si="1102"/>
        <v>0</v>
      </c>
      <c r="AG1054" s="143">
        <f t="shared" si="1102"/>
        <v>0</v>
      </c>
      <c r="AH1054" s="143">
        <f t="shared" si="1102"/>
        <v>0</v>
      </c>
      <c r="AI1054" s="143"/>
      <c r="AJ1054" s="143">
        <f t="shared" ref="AJ1054:AM1054" si="1103">AJ1055+AJ1056+AJ1057+AJ1059+AJ1060</f>
        <v>0</v>
      </c>
      <c r="AK1054" s="143">
        <f t="shared" si="1103"/>
        <v>0</v>
      </c>
      <c r="AL1054" s="143">
        <f t="shared" si="1103"/>
        <v>0</v>
      </c>
      <c r="AM1054" s="143">
        <f t="shared" si="1103"/>
        <v>0</v>
      </c>
      <c r="AN1054" s="143"/>
      <c r="AO1054" s="143">
        <f t="shared" ref="AO1054:AR1054" si="1104">AO1055+AO1056+AO1057+AO1059+AO1060</f>
        <v>0</v>
      </c>
      <c r="AP1054" s="143">
        <f t="shared" si="1104"/>
        <v>0</v>
      </c>
      <c r="AQ1054" s="143">
        <f t="shared" si="1104"/>
        <v>0</v>
      </c>
      <c r="AR1054" s="143">
        <f t="shared" si="1104"/>
        <v>0</v>
      </c>
      <c r="AS1054" s="143"/>
      <c r="AT1054" s="143">
        <f t="shared" ref="AT1054" si="1105">AT1055+AT1056+AT1057+AT1059+AT1060</f>
        <v>0</v>
      </c>
      <c r="AU1054" s="143"/>
      <c r="AV1054" s="143">
        <f t="shared" ref="AV1054:AW1054" si="1106">AV1055+AV1056+AV1057+AV1059+AV1060</f>
        <v>0</v>
      </c>
      <c r="AW1054" s="143">
        <f t="shared" si="1106"/>
        <v>0</v>
      </c>
      <c r="AX1054" s="143"/>
      <c r="AY1054" s="143">
        <f t="shared" ref="AY1054:AZ1054" si="1107">AY1055+AY1056+AY1057+AY1059+AY1060</f>
        <v>98.115000000000009</v>
      </c>
      <c r="AZ1054" s="143">
        <f t="shared" si="1107"/>
        <v>0</v>
      </c>
      <c r="BA1054" s="147"/>
      <c r="BB1054" s="311"/>
      <c r="BC1054" s="209"/>
    </row>
    <row r="1055" spans="1:55" ht="32.25" customHeight="1">
      <c r="A1055" s="309"/>
      <c r="B1055" s="310"/>
      <c r="C1055" s="310"/>
      <c r="D1055" s="148" t="s">
        <v>37</v>
      </c>
      <c r="E1055" s="143">
        <f t="shared" si="1092"/>
        <v>0</v>
      </c>
      <c r="F1055" s="143">
        <f t="shared" si="1094"/>
        <v>0</v>
      </c>
      <c r="G1055" s="147"/>
      <c r="H1055" s="143"/>
      <c r="I1055" s="143"/>
      <c r="J1055" s="147"/>
      <c r="K1055" s="143"/>
      <c r="L1055" s="143"/>
      <c r="M1055" s="147"/>
      <c r="N1055" s="143"/>
      <c r="O1055" s="143"/>
      <c r="P1055" s="147"/>
      <c r="Q1055" s="143"/>
      <c r="R1055" s="143"/>
      <c r="S1055" s="147"/>
      <c r="T1055" s="143"/>
      <c r="U1055" s="143"/>
      <c r="V1055" s="147"/>
      <c r="W1055" s="143"/>
      <c r="X1055" s="143"/>
      <c r="Y1055" s="147"/>
      <c r="Z1055" s="143"/>
      <c r="AA1055" s="143"/>
      <c r="AB1055" s="147"/>
      <c r="AC1055" s="147"/>
      <c r="AD1055" s="147"/>
      <c r="AE1055" s="143"/>
      <c r="AF1055" s="143"/>
      <c r="AG1055" s="147"/>
      <c r="AH1055" s="147"/>
      <c r="AI1055" s="147"/>
      <c r="AJ1055" s="143"/>
      <c r="AK1055" s="143"/>
      <c r="AL1055" s="147"/>
      <c r="AM1055" s="147"/>
      <c r="AN1055" s="147"/>
      <c r="AO1055" s="143"/>
      <c r="AP1055" s="143"/>
      <c r="AQ1055" s="147"/>
      <c r="AR1055" s="147"/>
      <c r="AS1055" s="147"/>
      <c r="AT1055" s="143"/>
      <c r="AU1055" s="143"/>
      <c r="AV1055" s="147"/>
      <c r="AW1055" s="147"/>
      <c r="AX1055" s="147"/>
      <c r="AY1055" s="147"/>
      <c r="AZ1055" s="147"/>
      <c r="BA1055" s="147"/>
      <c r="BB1055" s="312"/>
      <c r="BC1055" s="209"/>
    </row>
    <row r="1056" spans="1:55" ht="50.25" customHeight="1">
      <c r="A1056" s="309"/>
      <c r="B1056" s="310"/>
      <c r="C1056" s="310"/>
      <c r="D1056" s="172" t="s">
        <v>2</v>
      </c>
      <c r="E1056" s="143">
        <f t="shared" si="1092"/>
        <v>0</v>
      </c>
      <c r="F1056" s="143">
        <f t="shared" si="1094"/>
        <v>0</v>
      </c>
      <c r="G1056" s="147"/>
      <c r="H1056" s="143"/>
      <c r="I1056" s="143"/>
      <c r="J1056" s="147"/>
      <c r="K1056" s="143"/>
      <c r="L1056" s="143"/>
      <c r="M1056" s="147"/>
      <c r="N1056" s="143"/>
      <c r="O1056" s="143"/>
      <c r="P1056" s="147"/>
      <c r="Q1056" s="143"/>
      <c r="R1056" s="143"/>
      <c r="S1056" s="147"/>
      <c r="T1056" s="143"/>
      <c r="U1056" s="143"/>
      <c r="V1056" s="147"/>
      <c r="W1056" s="143"/>
      <c r="X1056" s="143"/>
      <c r="Y1056" s="147"/>
      <c r="Z1056" s="143"/>
      <c r="AA1056" s="143"/>
      <c r="AB1056" s="147"/>
      <c r="AC1056" s="147"/>
      <c r="AD1056" s="147"/>
      <c r="AE1056" s="143"/>
      <c r="AF1056" s="143"/>
      <c r="AG1056" s="147"/>
      <c r="AH1056" s="147"/>
      <c r="AI1056" s="147"/>
      <c r="AJ1056" s="143"/>
      <c r="AK1056" s="143"/>
      <c r="AL1056" s="147"/>
      <c r="AM1056" s="147"/>
      <c r="AN1056" s="147"/>
      <c r="AO1056" s="143"/>
      <c r="AP1056" s="143"/>
      <c r="AQ1056" s="147"/>
      <c r="AR1056" s="147"/>
      <c r="AS1056" s="147"/>
      <c r="AT1056" s="143"/>
      <c r="AU1056" s="143"/>
      <c r="AV1056" s="147"/>
      <c r="AW1056" s="147"/>
      <c r="AX1056" s="147"/>
      <c r="AY1056" s="147"/>
      <c r="AZ1056" s="147"/>
      <c r="BA1056" s="147"/>
      <c r="BB1056" s="312"/>
      <c r="BC1056" s="209"/>
    </row>
    <row r="1057" spans="1:55" ht="22.5" customHeight="1">
      <c r="A1057" s="309"/>
      <c r="B1057" s="310"/>
      <c r="C1057" s="310"/>
      <c r="D1057" s="217" t="s">
        <v>268</v>
      </c>
      <c r="E1057" s="143">
        <f>H1057+K1057+N1057+Q1057+T1057+W1057+Z1057+AE1057+AJ1057+AO1057+AT1057+AY1057</f>
        <v>447.11500000000001</v>
      </c>
      <c r="F1057" s="143">
        <f t="shared" si="1094"/>
        <v>349</v>
      </c>
      <c r="G1057" s="147"/>
      <c r="H1057" s="143"/>
      <c r="I1057" s="143"/>
      <c r="J1057" s="147"/>
      <c r="K1057" s="143"/>
      <c r="L1057" s="143"/>
      <c r="M1057" s="147"/>
      <c r="N1057" s="143"/>
      <c r="O1057" s="143"/>
      <c r="P1057" s="147"/>
      <c r="Q1057" s="143"/>
      <c r="R1057" s="143"/>
      <c r="S1057" s="147"/>
      <c r="T1057" s="143"/>
      <c r="U1057" s="143"/>
      <c r="V1057" s="147"/>
      <c r="W1057" s="143"/>
      <c r="X1057" s="143"/>
      <c r="Y1057" s="147"/>
      <c r="Z1057" s="143">
        <v>349</v>
      </c>
      <c r="AA1057" s="143">
        <v>349</v>
      </c>
      <c r="AB1057" s="147"/>
      <c r="AC1057" s="147"/>
      <c r="AD1057" s="147"/>
      <c r="AE1057" s="143"/>
      <c r="AF1057" s="143"/>
      <c r="AG1057" s="147"/>
      <c r="AH1057" s="147"/>
      <c r="AI1057" s="147"/>
      <c r="AJ1057" s="143"/>
      <c r="AK1057" s="143"/>
      <c r="AL1057" s="147"/>
      <c r="AM1057" s="147"/>
      <c r="AN1057" s="147"/>
      <c r="AO1057" s="143"/>
      <c r="AP1057" s="143"/>
      <c r="AQ1057" s="147"/>
      <c r="AR1057" s="147"/>
      <c r="AS1057" s="147"/>
      <c r="AT1057" s="143"/>
      <c r="AU1057" s="143"/>
      <c r="AV1057" s="147"/>
      <c r="AW1057" s="147"/>
      <c r="AX1057" s="147"/>
      <c r="AY1057" s="143">
        <f>447.115-349</f>
        <v>98.115000000000009</v>
      </c>
      <c r="AZ1057" s="147"/>
      <c r="BA1057" s="147"/>
      <c r="BB1057" s="312"/>
      <c r="BC1057" s="209"/>
    </row>
    <row r="1058" spans="1:55" ht="82.5" customHeight="1">
      <c r="A1058" s="309"/>
      <c r="B1058" s="310"/>
      <c r="C1058" s="310"/>
      <c r="D1058" s="217" t="s">
        <v>274</v>
      </c>
      <c r="E1058" s="143">
        <f t="shared" ref="E1058:E1063" si="1108">H1058+K1058+N1058+Q1058+T1058+W1058+Z1058+AE1058+AJ1058+AO1058+AT1058+AY1058</f>
        <v>0</v>
      </c>
      <c r="F1058" s="143">
        <f t="shared" si="1094"/>
        <v>0</v>
      </c>
      <c r="G1058" s="147"/>
      <c r="H1058" s="143"/>
      <c r="I1058" s="143"/>
      <c r="J1058" s="147"/>
      <c r="K1058" s="143"/>
      <c r="L1058" s="143"/>
      <c r="M1058" s="147"/>
      <c r="N1058" s="143"/>
      <c r="O1058" s="143"/>
      <c r="P1058" s="147"/>
      <c r="Q1058" s="143"/>
      <c r="R1058" s="143"/>
      <c r="S1058" s="147"/>
      <c r="T1058" s="143"/>
      <c r="U1058" s="143"/>
      <c r="V1058" s="147"/>
      <c r="W1058" s="143"/>
      <c r="X1058" s="143"/>
      <c r="Y1058" s="147"/>
      <c r="Z1058" s="143"/>
      <c r="AA1058" s="143"/>
      <c r="AB1058" s="147"/>
      <c r="AC1058" s="147"/>
      <c r="AD1058" s="147"/>
      <c r="AE1058" s="143"/>
      <c r="AF1058" s="143"/>
      <c r="AG1058" s="147"/>
      <c r="AH1058" s="147"/>
      <c r="AI1058" s="147"/>
      <c r="AJ1058" s="143"/>
      <c r="AK1058" s="143"/>
      <c r="AL1058" s="147"/>
      <c r="AM1058" s="147"/>
      <c r="AN1058" s="147"/>
      <c r="AO1058" s="143"/>
      <c r="AP1058" s="143"/>
      <c r="AQ1058" s="147"/>
      <c r="AR1058" s="147"/>
      <c r="AS1058" s="147"/>
      <c r="AT1058" s="143"/>
      <c r="AU1058" s="143"/>
      <c r="AV1058" s="147"/>
      <c r="AW1058" s="147"/>
      <c r="AX1058" s="147"/>
      <c r="AY1058" s="147"/>
      <c r="AZ1058" s="147"/>
      <c r="BA1058" s="147"/>
      <c r="BB1058" s="312"/>
      <c r="BC1058" s="209"/>
    </row>
    <row r="1059" spans="1:55" ht="22.5" customHeight="1">
      <c r="A1059" s="309"/>
      <c r="B1059" s="310"/>
      <c r="C1059" s="310"/>
      <c r="D1059" s="217" t="s">
        <v>269</v>
      </c>
      <c r="E1059" s="143">
        <f t="shared" si="1108"/>
        <v>0</v>
      </c>
      <c r="F1059" s="143">
        <f t="shared" si="1094"/>
        <v>0</v>
      </c>
      <c r="G1059" s="147"/>
      <c r="H1059" s="143"/>
      <c r="I1059" s="143"/>
      <c r="J1059" s="147"/>
      <c r="K1059" s="143"/>
      <c r="L1059" s="143"/>
      <c r="M1059" s="147"/>
      <c r="N1059" s="143"/>
      <c r="O1059" s="143"/>
      <c r="P1059" s="147"/>
      <c r="Q1059" s="143"/>
      <c r="R1059" s="143"/>
      <c r="S1059" s="147"/>
      <c r="T1059" s="143"/>
      <c r="U1059" s="143"/>
      <c r="V1059" s="147"/>
      <c r="W1059" s="143"/>
      <c r="X1059" s="143"/>
      <c r="Y1059" s="147"/>
      <c r="Z1059" s="143"/>
      <c r="AA1059" s="143"/>
      <c r="AB1059" s="147"/>
      <c r="AC1059" s="147"/>
      <c r="AD1059" s="147"/>
      <c r="AE1059" s="143"/>
      <c r="AF1059" s="143"/>
      <c r="AG1059" s="147"/>
      <c r="AH1059" s="147"/>
      <c r="AI1059" s="147"/>
      <c r="AJ1059" s="143"/>
      <c r="AK1059" s="143"/>
      <c r="AL1059" s="147"/>
      <c r="AM1059" s="147"/>
      <c r="AN1059" s="147"/>
      <c r="AO1059" s="143"/>
      <c r="AP1059" s="143"/>
      <c r="AQ1059" s="147"/>
      <c r="AR1059" s="147"/>
      <c r="AS1059" s="147"/>
      <c r="AT1059" s="143"/>
      <c r="AU1059" s="143"/>
      <c r="AV1059" s="147"/>
      <c r="AW1059" s="147"/>
      <c r="AX1059" s="147"/>
      <c r="AY1059" s="147"/>
      <c r="AZ1059" s="147"/>
      <c r="BA1059" s="147"/>
      <c r="BB1059" s="312"/>
      <c r="BC1059" s="209"/>
    </row>
    <row r="1060" spans="1:55" ht="31.2">
      <c r="A1060" s="309"/>
      <c r="B1060" s="310"/>
      <c r="C1060" s="310"/>
      <c r="D1060" s="220" t="s">
        <v>43</v>
      </c>
      <c r="E1060" s="143">
        <f t="shared" si="1108"/>
        <v>0</v>
      </c>
      <c r="F1060" s="143">
        <f t="shared" si="1094"/>
        <v>0</v>
      </c>
      <c r="G1060" s="147"/>
      <c r="H1060" s="143"/>
      <c r="I1060" s="143"/>
      <c r="J1060" s="147"/>
      <c r="K1060" s="143"/>
      <c r="L1060" s="143"/>
      <c r="M1060" s="147"/>
      <c r="N1060" s="143"/>
      <c r="O1060" s="143"/>
      <c r="P1060" s="147"/>
      <c r="Q1060" s="143"/>
      <c r="R1060" s="143"/>
      <c r="S1060" s="147"/>
      <c r="T1060" s="143"/>
      <c r="U1060" s="143"/>
      <c r="V1060" s="147"/>
      <c r="W1060" s="143"/>
      <c r="X1060" s="143"/>
      <c r="Y1060" s="147"/>
      <c r="Z1060" s="143"/>
      <c r="AA1060" s="143"/>
      <c r="AB1060" s="147"/>
      <c r="AC1060" s="147"/>
      <c r="AD1060" s="147"/>
      <c r="AE1060" s="143"/>
      <c r="AF1060" s="143"/>
      <c r="AG1060" s="147"/>
      <c r="AH1060" s="147"/>
      <c r="AI1060" s="147"/>
      <c r="AJ1060" s="143"/>
      <c r="AK1060" s="143"/>
      <c r="AL1060" s="147"/>
      <c r="AM1060" s="147"/>
      <c r="AN1060" s="147"/>
      <c r="AO1060" s="143"/>
      <c r="AP1060" s="143"/>
      <c r="AQ1060" s="147"/>
      <c r="AR1060" s="147"/>
      <c r="AS1060" s="147"/>
      <c r="AT1060" s="143"/>
      <c r="AU1060" s="143"/>
      <c r="AV1060" s="147"/>
      <c r="AW1060" s="147"/>
      <c r="AX1060" s="147"/>
      <c r="AY1060" s="147"/>
      <c r="AZ1060" s="147"/>
      <c r="BA1060" s="147"/>
      <c r="BB1060" s="313"/>
      <c r="BC1060" s="209"/>
    </row>
    <row r="1061" spans="1:55" ht="22.5" customHeight="1">
      <c r="A1061" s="309" t="s">
        <v>693</v>
      </c>
      <c r="B1061" s="310" t="s">
        <v>672</v>
      </c>
      <c r="C1061" s="310" t="s">
        <v>293</v>
      </c>
      <c r="D1061" s="150" t="s">
        <v>41</v>
      </c>
      <c r="E1061" s="143">
        <f t="shared" si="1108"/>
        <v>316.52100000000002</v>
      </c>
      <c r="F1061" s="143">
        <f t="shared" ref="F1061:F1067" si="1109">I1061+L1061+O1061+R1061+U1061+X1061+AA1061+AF1061+AK1061+AP1061+AU1061+AZ1061</f>
        <v>303.96739000000002</v>
      </c>
      <c r="G1061" s="147"/>
      <c r="H1061" s="143">
        <f>H1062+H1063+H1064+H1066+H1067</f>
        <v>0</v>
      </c>
      <c r="I1061" s="143">
        <f t="shared" ref="I1061" si="1110">I1062+I1063+I1064+I1066+I1067</f>
        <v>0</v>
      </c>
      <c r="J1061" s="143"/>
      <c r="K1061" s="143">
        <f t="shared" ref="K1061:L1061" si="1111">K1062+K1063+K1064+K1066+K1067</f>
        <v>0</v>
      </c>
      <c r="L1061" s="143">
        <f t="shared" si="1111"/>
        <v>0</v>
      </c>
      <c r="M1061" s="143"/>
      <c r="N1061" s="143">
        <f t="shared" ref="N1061:O1061" si="1112">N1062+N1063+N1064+N1066+N1067</f>
        <v>0</v>
      </c>
      <c r="O1061" s="143">
        <f t="shared" si="1112"/>
        <v>0</v>
      </c>
      <c r="P1061" s="143"/>
      <c r="Q1061" s="143">
        <f t="shared" ref="Q1061:R1061" si="1113">Q1062+Q1063+Q1064+Q1066+Q1067</f>
        <v>0</v>
      </c>
      <c r="R1061" s="143">
        <f t="shared" si="1113"/>
        <v>0</v>
      </c>
      <c r="S1061" s="143"/>
      <c r="T1061" s="143">
        <f t="shared" ref="T1061:U1061" si="1114">T1062+T1063+T1064+T1066+T1067</f>
        <v>0</v>
      </c>
      <c r="U1061" s="143">
        <f t="shared" si="1114"/>
        <v>0</v>
      </c>
      <c r="V1061" s="143"/>
      <c r="W1061" s="143">
        <f t="shared" ref="W1061:X1061" si="1115">W1062+W1063+W1064+W1066+W1067</f>
        <v>0</v>
      </c>
      <c r="X1061" s="143">
        <f t="shared" si="1115"/>
        <v>0</v>
      </c>
      <c r="Y1061" s="143"/>
      <c r="Z1061" s="143">
        <f t="shared" ref="Z1061:AC1061" si="1116">Z1062+Z1063+Z1064+Z1066+Z1067</f>
        <v>0</v>
      </c>
      <c r="AA1061" s="143">
        <f t="shared" si="1116"/>
        <v>0</v>
      </c>
      <c r="AB1061" s="143">
        <f t="shared" si="1116"/>
        <v>0</v>
      </c>
      <c r="AC1061" s="143">
        <f t="shared" si="1116"/>
        <v>0</v>
      </c>
      <c r="AD1061" s="143"/>
      <c r="AE1061" s="143">
        <f t="shared" ref="AE1061:AH1061" si="1117">AE1062+AE1063+AE1064+AE1066+AE1067</f>
        <v>0</v>
      </c>
      <c r="AF1061" s="143">
        <f t="shared" si="1117"/>
        <v>0</v>
      </c>
      <c r="AG1061" s="143">
        <f t="shared" si="1117"/>
        <v>0</v>
      </c>
      <c r="AH1061" s="143">
        <f t="shared" si="1117"/>
        <v>0</v>
      </c>
      <c r="AI1061" s="143"/>
      <c r="AJ1061" s="143">
        <f t="shared" ref="AJ1061:AM1061" si="1118">AJ1062+AJ1063+AJ1064+AJ1066+AJ1067</f>
        <v>303.96739000000002</v>
      </c>
      <c r="AK1061" s="143">
        <f t="shared" si="1118"/>
        <v>303.96739000000002</v>
      </c>
      <c r="AL1061" s="143">
        <f t="shared" si="1118"/>
        <v>0</v>
      </c>
      <c r="AM1061" s="143">
        <f t="shared" si="1118"/>
        <v>0</v>
      </c>
      <c r="AN1061" s="143"/>
      <c r="AO1061" s="143">
        <f t="shared" ref="AO1061:AR1061" si="1119">AO1062+AO1063+AO1064+AO1066+AO1067</f>
        <v>0</v>
      </c>
      <c r="AP1061" s="143">
        <f t="shared" si="1119"/>
        <v>0</v>
      </c>
      <c r="AQ1061" s="143">
        <f t="shared" si="1119"/>
        <v>0</v>
      </c>
      <c r="AR1061" s="143">
        <f t="shared" si="1119"/>
        <v>0</v>
      </c>
      <c r="AS1061" s="143"/>
      <c r="AT1061" s="143">
        <f t="shared" ref="AT1061:AU1061" si="1120">AT1062+AT1063+AT1064+AT1066+AT1067</f>
        <v>0</v>
      </c>
      <c r="AU1061" s="143">
        <f t="shared" si="1120"/>
        <v>0</v>
      </c>
      <c r="AV1061" s="143">
        <f t="shared" ref="AV1061:AW1061" si="1121">AV1062+AV1063+AV1064+AV1066+AV1067</f>
        <v>0</v>
      </c>
      <c r="AW1061" s="143">
        <f t="shared" si="1121"/>
        <v>0</v>
      </c>
      <c r="AX1061" s="143"/>
      <c r="AY1061" s="143">
        <f t="shared" ref="AY1061:AZ1061" si="1122">AY1062+AY1063+AY1064+AY1066+AY1067</f>
        <v>12.553609999999992</v>
      </c>
      <c r="AZ1061" s="143">
        <f t="shared" si="1122"/>
        <v>0</v>
      </c>
      <c r="BA1061" s="147"/>
      <c r="BB1061" s="311"/>
      <c r="BC1061" s="209"/>
    </row>
    <row r="1062" spans="1:55" ht="32.25" customHeight="1">
      <c r="A1062" s="309"/>
      <c r="B1062" s="310"/>
      <c r="C1062" s="310"/>
      <c r="D1062" s="148" t="s">
        <v>37</v>
      </c>
      <c r="E1062" s="143">
        <f t="shared" si="1108"/>
        <v>0</v>
      </c>
      <c r="F1062" s="143">
        <f t="shared" si="1109"/>
        <v>0</v>
      </c>
      <c r="G1062" s="147"/>
      <c r="H1062" s="143"/>
      <c r="I1062" s="143"/>
      <c r="J1062" s="147"/>
      <c r="K1062" s="143"/>
      <c r="L1062" s="143"/>
      <c r="M1062" s="147"/>
      <c r="N1062" s="143"/>
      <c r="O1062" s="143"/>
      <c r="P1062" s="147"/>
      <c r="Q1062" s="143"/>
      <c r="R1062" s="143"/>
      <c r="S1062" s="147"/>
      <c r="T1062" s="143"/>
      <c r="U1062" s="143"/>
      <c r="V1062" s="147"/>
      <c r="W1062" s="143"/>
      <c r="X1062" s="143"/>
      <c r="Y1062" s="147"/>
      <c r="Z1062" s="143"/>
      <c r="AA1062" s="143"/>
      <c r="AB1062" s="147"/>
      <c r="AC1062" s="147"/>
      <c r="AD1062" s="147"/>
      <c r="AE1062" s="143"/>
      <c r="AF1062" s="143"/>
      <c r="AG1062" s="147"/>
      <c r="AH1062" s="147"/>
      <c r="AI1062" s="147"/>
      <c r="AJ1062" s="143"/>
      <c r="AK1062" s="143"/>
      <c r="AL1062" s="147"/>
      <c r="AM1062" s="147"/>
      <c r="AN1062" s="147"/>
      <c r="AO1062" s="143"/>
      <c r="AP1062" s="143"/>
      <c r="AQ1062" s="147"/>
      <c r="AR1062" s="147"/>
      <c r="AS1062" s="147"/>
      <c r="AT1062" s="143"/>
      <c r="AU1062" s="143"/>
      <c r="AV1062" s="147"/>
      <c r="AW1062" s="147"/>
      <c r="AX1062" s="147"/>
      <c r="AY1062" s="147"/>
      <c r="AZ1062" s="147"/>
      <c r="BA1062" s="147"/>
      <c r="BB1062" s="312"/>
      <c r="BC1062" s="209"/>
    </row>
    <row r="1063" spans="1:55" ht="50.25" customHeight="1">
      <c r="A1063" s="309"/>
      <c r="B1063" s="310"/>
      <c r="C1063" s="310"/>
      <c r="D1063" s="172" t="s">
        <v>2</v>
      </c>
      <c r="E1063" s="143">
        <f t="shared" si="1108"/>
        <v>0</v>
      </c>
      <c r="F1063" s="143">
        <f t="shared" si="1109"/>
        <v>0</v>
      </c>
      <c r="G1063" s="147"/>
      <c r="H1063" s="143"/>
      <c r="I1063" s="143"/>
      <c r="J1063" s="147"/>
      <c r="K1063" s="143"/>
      <c r="L1063" s="143"/>
      <c r="M1063" s="147"/>
      <c r="N1063" s="143"/>
      <c r="O1063" s="143"/>
      <c r="P1063" s="147"/>
      <c r="Q1063" s="143"/>
      <c r="R1063" s="143"/>
      <c r="S1063" s="147"/>
      <c r="T1063" s="143"/>
      <c r="U1063" s="143"/>
      <c r="V1063" s="147"/>
      <c r="W1063" s="143"/>
      <c r="X1063" s="143"/>
      <c r="Y1063" s="147"/>
      <c r="Z1063" s="143"/>
      <c r="AA1063" s="143"/>
      <c r="AB1063" s="147"/>
      <c r="AC1063" s="147"/>
      <c r="AD1063" s="147"/>
      <c r="AE1063" s="143"/>
      <c r="AF1063" s="143"/>
      <c r="AG1063" s="147"/>
      <c r="AH1063" s="147"/>
      <c r="AI1063" s="147"/>
      <c r="AJ1063" s="143"/>
      <c r="AK1063" s="143"/>
      <c r="AL1063" s="147"/>
      <c r="AM1063" s="147"/>
      <c r="AN1063" s="147"/>
      <c r="AO1063" s="143"/>
      <c r="AP1063" s="143"/>
      <c r="AQ1063" s="147"/>
      <c r="AR1063" s="147"/>
      <c r="AS1063" s="147"/>
      <c r="AT1063" s="143"/>
      <c r="AU1063" s="143"/>
      <c r="AV1063" s="147"/>
      <c r="AW1063" s="147"/>
      <c r="AX1063" s="147"/>
      <c r="AY1063" s="147"/>
      <c r="AZ1063" s="147"/>
      <c r="BA1063" s="147"/>
      <c r="BB1063" s="312"/>
      <c r="BC1063" s="209"/>
    </row>
    <row r="1064" spans="1:55" ht="22.5" customHeight="1">
      <c r="A1064" s="309"/>
      <c r="B1064" s="310"/>
      <c r="C1064" s="310"/>
      <c r="D1064" s="217" t="s">
        <v>268</v>
      </c>
      <c r="E1064" s="143">
        <f>H1064+K1064+N1064+Q1064+T1064+W1064+Z1064+AE1064+AJ1064+AO1064+AT1064+AY1064</f>
        <v>316.52100000000002</v>
      </c>
      <c r="F1064" s="143">
        <f t="shared" si="1109"/>
        <v>303.96739000000002</v>
      </c>
      <c r="G1064" s="147"/>
      <c r="H1064" s="143"/>
      <c r="I1064" s="143"/>
      <c r="J1064" s="147"/>
      <c r="K1064" s="143"/>
      <c r="L1064" s="143"/>
      <c r="M1064" s="147"/>
      <c r="N1064" s="143"/>
      <c r="O1064" s="143"/>
      <c r="P1064" s="147"/>
      <c r="Q1064" s="143"/>
      <c r="R1064" s="143"/>
      <c r="S1064" s="147"/>
      <c r="T1064" s="143"/>
      <c r="U1064" s="143"/>
      <c r="V1064" s="147"/>
      <c r="W1064" s="143"/>
      <c r="X1064" s="143"/>
      <c r="Y1064" s="147"/>
      <c r="Z1064" s="143"/>
      <c r="AA1064" s="143"/>
      <c r="AB1064" s="147"/>
      <c r="AC1064" s="147"/>
      <c r="AD1064" s="147"/>
      <c r="AE1064" s="143"/>
      <c r="AF1064" s="143"/>
      <c r="AG1064" s="147"/>
      <c r="AH1064" s="147"/>
      <c r="AI1064" s="147"/>
      <c r="AJ1064" s="143">
        <v>303.96739000000002</v>
      </c>
      <c r="AK1064" s="143">
        <v>303.96739000000002</v>
      </c>
      <c r="AL1064" s="147"/>
      <c r="AM1064" s="147"/>
      <c r="AN1064" s="147"/>
      <c r="AO1064" s="143"/>
      <c r="AP1064" s="143"/>
      <c r="AQ1064" s="147"/>
      <c r="AR1064" s="147"/>
      <c r="AS1064" s="147"/>
      <c r="AT1064" s="143"/>
      <c r="AU1064" s="143"/>
      <c r="AV1064" s="147"/>
      <c r="AW1064" s="147"/>
      <c r="AX1064" s="147"/>
      <c r="AY1064" s="143">
        <f>316.521-303.96739</f>
        <v>12.553609999999992</v>
      </c>
      <c r="AZ1064" s="147"/>
      <c r="BA1064" s="147"/>
      <c r="BB1064" s="312"/>
      <c r="BC1064" s="209"/>
    </row>
    <row r="1065" spans="1:55" ht="82.5" customHeight="1">
      <c r="A1065" s="309"/>
      <c r="B1065" s="310"/>
      <c r="C1065" s="310"/>
      <c r="D1065" s="217" t="s">
        <v>274</v>
      </c>
      <c r="E1065" s="143">
        <f t="shared" ref="E1065:E1067" si="1123">H1065+K1065+N1065+Q1065+T1065+W1065+Z1065+AE1065+AJ1065+AO1065+AT1065+AY1065</f>
        <v>0</v>
      </c>
      <c r="F1065" s="143">
        <f t="shared" si="1109"/>
        <v>0</v>
      </c>
      <c r="G1065" s="147"/>
      <c r="H1065" s="143"/>
      <c r="I1065" s="143"/>
      <c r="J1065" s="147"/>
      <c r="K1065" s="143"/>
      <c r="L1065" s="143"/>
      <c r="M1065" s="147"/>
      <c r="N1065" s="143"/>
      <c r="O1065" s="143"/>
      <c r="P1065" s="147"/>
      <c r="Q1065" s="143"/>
      <c r="R1065" s="143"/>
      <c r="S1065" s="147"/>
      <c r="T1065" s="143"/>
      <c r="U1065" s="143"/>
      <c r="V1065" s="147"/>
      <c r="W1065" s="143"/>
      <c r="X1065" s="143"/>
      <c r="Y1065" s="147"/>
      <c r="Z1065" s="143"/>
      <c r="AA1065" s="143"/>
      <c r="AB1065" s="147"/>
      <c r="AC1065" s="147"/>
      <c r="AD1065" s="147"/>
      <c r="AE1065" s="143"/>
      <c r="AF1065" s="143"/>
      <c r="AG1065" s="147"/>
      <c r="AH1065" s="147"/>
      <c r="AI1065" s="147"/>
      <c r="AJ1065" s="143"/>
      <c r="AK1065" s="143"/>
      <c r="AL1065" s="147"/>
      <c r="AM1065" s="147"/>
      <c r="AN1065" s="147"/>
      <c r="AO1065" s="143"/>
      <c r="AP1065" s="143"/>
      <c r="AQ1065" s="147"/>
      <c r="AR1065" s="147"/>
      <c r="AS1065" s="147"/>
      <c r="AT1065" s="143"/>
      <c r="AU1065" s="143"/>
      <c r="AV1065" s="147"/>
      <c r="AW1065" s="147"/>
      <c r="AX1065" s="147"/>
      <c r="AY1065" s="147"/>
      <c r="AZ1065" s="147"/>
      <c r="BA1065" s="147"/>
      <c r="BB1065" s="312"/>
      <c r="BC1065" s="209"/>
    </row>
    <row r="1066" spans="1:55" ht="22.5" customHeight="1">
      <c r="A1066" s="309"/>
      <c r="B1066" s="310"/>
      <c r="C1066" s="310"/>
      <c r="D1066" s="217" t="s">
        <v>269</v>
      </c>
      <c r="E1066" s="143">
        <f t="shared" si="1123"/>
        <v>0</v>
      </c>
      <c r="F1066" s="143">
        <f t="shared" si="1109"/>
        <v>0</v>
      </c>
      <c r="G1066" s="147"/>
      <c r="H1066" s="143"/>
      <c r="I1066" s="143"/>
      <c r="J1066" s="147"/>
      <c r="K1066" s="143"/>
      <c r="L1066" s="143"/>
      <c r="M1066" s="147"/>
      <c r="N1066" s="143"/>
      <c r="O1066" s="143"/>
      <c r="P1066" s="147"/>
      <c r="Q1066" s="143"/>
      <c r="R1066" s="143"/>
      <c r="S1066" s="147"/>
      <c r="T1066" s="143"/>
      <c r="U1066" s="143"/>
      <c r="V1066" s="147"/>
      <c r="W1066" s="143"/>
      <c r="X1066" s="143"/>
      <c r="Y1066" s="147"/>
      <c r="Z1066" s="143"/>
      <c r="AA1066" s="143"/>
      <c r="AB1066" s="147"/>
      <c r="AC1066" s="147"/>
      <c r="AD1066" s="147"/>
      <c r="AE1066" s="143"/>
      <c r="AF1066" s="143"/>
      <c r="AG1066" s="147"/>
      <c r="AH1066" s="147"/>
      <c r="AI1066" s="147"/>
      <c r="AJ1066" s="143"/>
      <c r="AK1066" s="143"/>
      <c r="AL1066" s="147"/>
      <c r="AM1066" s="147"/>
      <c r="AN1066" s="147"/>
      <c r="AO1066" s="143"/>
      <c r="AP1066" s="143"/>
      <c r="AQ1066" s="147"/>
      <c r="AR1066" s="147"/>
      <c r="AS1066" s="147"/>
      <c r="AT1066" s="143"/>
      <c r="AU1066" s="143"/>
      <c r="AV1066" s="147"/>
      <c r="AW1066" s="147"/>
      <c r="AX1066" s="147"/>
      <c r="AY1066" s="147"/>
      <c r="AZ1066" s="147"/>
      <c r="BA1066" s="147"/>
      <c r="BB1066" s="312"/>
      <c r="BC1066" s="209"/>
    </row>
    <row r="1067" spans="1:55" ht="31.2">
      <c r="A1067" s="309"/>
      <c r="B1067" s="310"/>
      <c r="C1067" s="310"/>
      <c r="D1067" s="220" t="s">
        <v>43</v>
      </c>
      <c r="E1067" s="143">
        <f t="shared" si="1123"/>
        <v>0</v>
      </c>
      <c r="F1067" s="143">
        <f t="shared" si="1109"/>
        <v>0</v>
      </c>
      <c r="G1067" s="147"/>
      <c r="H1067" s="143"/>
      <c r="I1067" s="143"/>
      <c r="J1067" s="147"/>
      <c r="K1067" s="143"/>
      <c r="L1067" s="143"/>
      <c r="M1067" s="147"/>
      <c r="N1067" s="143"/>
      <c r="O1067" s="143"/>
      <c r="P1067" s="147"/>
      <c r="Q1067" s="143"/>
      <c r="R1067" s="143"/>
      <c r="S1067" s="147"/>
      <c r="T1067" s="143"/>
      <c r="U1067" s="143"/>
      <c r="V1067" s="147"/>
      <c r="W1067" s="143"/>
      <c r="X1067" s="143"/>
      <c r="Y1067" s="147"/>
      <c r="Z1067" s="143"/>
      <c r="AA1067" s="143"/>
      <c r="AB1067" s="147"/>
      <c r="AC1067" s="147"/>
      <c r="AD1067" s="147"/>
      <c r="AE1067" s="143"/>
      <c r="AF1067" s="143"/>
      <c r="AG1067" s="147"/>
      <c r="AH1067" s="147"/>
      <c r="AI1067" s="147"/>
      <c r="AJ1067" s="143"/>
      <c r="AK1067" s="143"/>
      <c r="AL1067" s="147"/>
      <c r="AM1067" s="147"/>
      <c r="AN1067" s="147"/>
      <c r="AO1067" s="143"/>
      <c r="AP1067" s="143"/>
      <c r="AQ1067" s="147"/>
      <c r="AR1067" s="147"/>
      <c r="AS1067" s="147"/>
      <c r="AT1067" s="143"/>
      <c r="AU1067" s="143"/>
      <c r="AV1067" s="147"/>
      <c r="AW1067" s="147"/>
      <c r="AX1067" s="147"/>
      <c r="AY1067" s="147"/>
      <c r="AZ1067" s="147"/>
      <c r="BA1067" s="147"/>
      <c r="BB1067" s="313"/>
      <c r="BC1067" s="209"/>
    </row>
    <row r="1068" spans="1:55" ht="22.5" hidden="1" customHeight="1">
      <c r="A1068" s="309" t="s">
        <v>556</v>
      </c>
      <c r="B1068" s="310"/>
      <c r="C1068" s="310" t="s">
        <v>293</v>
      </c>
      <c r="D1068" s="150" t="s">
        <v>41</v>
      </c>
      <c r="E1068" s="143">
        <f t="shared" ref="E1068:E1070" si="1124">H1068+K1068+N1068+Q1068+T1068+W1068+Z1068+AE1068+AJ1068+AO1068+AT1068+AY1068</f>
        <v>0</v>
      </c>
      <c r="F1068" s="143">
        <f t="shared" ref="F1068:F1074" si="1125">I1068+L1068+O1068+R1068+U1068+X1068+AA1068+AF1068+AK1068+AP1068+AU1068+AZ1068</f>
        <v>0</v>
      </c>
      <c r="G1068" s="147"/>
      <c r="H1068" s="143">
        <f>H1069+H1070+H1071+H1073+H1074</f>
        <v>0</v>
      </c>
      <c r="I1068" s="143">
        <f t="shared" ref="I1068" si="1126">I1069+I1070+I1071+I1073+I1074</f>
        <v>0</v>
      </c>
      <c r="J1068" s="143"/>
      <c r="K1068" s="143">
        <f t="shared" ref="K1068:L1068" si="1127">K1069+K1070+K1071+K1073+K1074</f>
        <v>0</v>
      </c>
      <c r="L1068" s="143">
        <f t="shared" si="1127"/>
        <v>0</v>
      </c>
      <c r="M1068" s="143"/>
      <c r="N1068" s="143">
        <f t="shared" ref="N1068:O1068" si="1128">N1069+N1070+N1071+N1073+N1074</f>
        <v>0</v>
      </c>
      <c r="O1068" s="143">
        <f t="shared" si="1128"/>
        <v>0</v>
      </c>
      <c r="P1068" s="143"/>
      <c r="Q1068" s="143">
        <f t="shared" ref="Q1068:R1068" si="1129">Q1069+Q1070+Q1071+Q1073+Q1074</f>
        <v>0</v>
      </c>
      <c r="R1068" s="143">
        <f t="shared" si="1129"/>
        <v>0</v>
      </c>
      <c r="S1068" s="143"/>
      <c r="T1068" s="143">
        <f t="shared" ref="T1068:U1068" si="1130">T1069+T1070+T1071+T1073+T1074</f>
        <v>0</v>
      </c>
      <c r="U1068" s="143">
        <f t="shared" si="1130"/>
        <v>0</v>
      </c>
      <c r="V1068" s="143"/>
      <c r="W1068" s="143">
        <f t="shared" ref="W1068:X1068" si="1131">W1069+W1070+W1071+W1073+W1074</f>
        <v>0</v>
      </c>
      <c r="X1068" s="143">
        <f t="shared" si="1131"/>
        <v>0</v>
      </c>
      <c r="Y1068" s="143"/>
      <c r="Z1068" s="143">
        <f t="shared" ref="Z1068:AC1068" si="1132">Z1069+Z1070+Z1071+Z1073+Z1074</f>
        <v>0</v>
      </c>
      <c r="AA1068" s="143">
        <f t="shared" si="1132"/>
        <v>0</v>
      </c>
      <c r="AB1068" s="143">
        <f t="shared" si="1132"/>
        <v>0</v>
      </c>
      <c r="AC1068" s="143">
        <f t="shared" si="1132"/>
        <v>0</v>
      </c>
      <c r="AD1068" s="143"/>
      <c r="AE1068" s="143">
        <f t="shared" ref="AE1068:AH1068" si="1133">AE1069+AE1070+AE1071+AE1073+AE1074</f>
        <v>0</v>
      </c>
      <c r="AF1068" s="143">
        <f t="shared" si="1133"/>
        <v>0</v>
      </c>
      <c r="AG1068" s="143">
        <f t="shared" si="1133"/>
        <v>0</v>
      </c>
      <c r="AH1068" s="143">
        <f t="shared" si="1133"/>
        <v>0</v>
      </c>
      <c r="AI1068" s="143"/>
      <c r="AJ1068" s="143">
        <f t="shared" ref="AJ1068:AM1068" si="1134">AJ1069+AJ1070+AJ1071+AJ1073+AJ1074</f>
        <v>0</v>
      </c>
      <c r="AK1068" s="143">
        <f t="shared" si="1134"/>
        <v>0</v>
      </c>
      <c r="AL1068" s="143">
        <f t="shared" si="1134"/>
        <v>0</v>
      </c>
      <c r="AM1068" s="143">
        <f t="shared" si="1134"/>
        <v>0</v>
      </c>
      <c r="AN1068" s="143"/>
      <c r="AO1068" s="143">
        <f t="shared" ref="AO1068:AR1068" si="1135">AO1069+AO1070+AO1071+AO1073+AO1074</f>
        <v>0</v>
      </c>
      <c r="AP1068" s="143">
        <f t="shared" si="1135"/>
        <v>0</v>
      </c>
      <c r="AQ1068" s="143">
        <f t="shared" si="1135"/>
        <v>0</v>
      </c>
      <c r="AR1068" s="143">
        <f t="shared" si="1135"/>
        <v>0</v>
      </c>
      <c r="AS1068" s="143"/>
      <c r="AT1068" s="143">
        <f t="shared" ref="AT1068" si="1136">AT1069+AT1070+AT1071+AT1073+AT1074</f>
        <v>0</v>
      </c>
      <c r="AU1068" s="143"/>
      <c r="AV1068" s="143">
        <f t="shared" ref="AV1068:AW1068" si="1137">AV1069+AV1070+AV1071+AV1073+AV1074</f>
        <v>0</v>
      </c>
      <c r="AW1068" s="143">
        <f t="shared" si="1137"/>
        <v>0</v>
      </c>
      <c r="AX1068" s="143"/>
      <c r="AY1068" s="143">
        <f t="shared" ref="AY1068:AZ1068" si="1138">AY1069+AY1070+AY1071+AY1073+AY1074</f>
        <v>0</v>
      </c>
      <c r="AZ1068" s="143">
        <f t="shared" si="1138"/>
        <v>0</v>
      </c>
      <c r="BA1068" s="147"/>
      <c r="BB1068" s="311" t="s">
        <v>406</v>
      </c>
      <c r="BC1068" s="209"/>
    </row>
    <row r="1069" spans="1:55" ht="32.25" hidden="1" customHeight="1">
      <c r="A1069" s="309"/>
      <c r="B1069" s="310"/>
      <c r="C1069" s="310"/>
      <c r="D1069" s="148" t="s">
        <v>37</v>
      </c>
      <c r="E1069" s="143">
        <f t="shared" si="1124"/>
        <v>0</v>
      </c>
      <c r="F1069" s="143">
        <f t="shared" si="1125"/>
        <v>0</v>
      </c>
      <c r="G1069" s="147"/>
      <c r="H1069" s="143"/>
      <c r="I1069" s="143"/>
      <c r="J1069" s="147"/>
      <c r="K1069" s="143"/>
      <c r="L1069" s="143"/>
      <c r="M1069" s="147"/>
      <c r="N1069" s="143"/>
      <c r="O1069" s="143"/>
      <c r="P1069" s="147"/>
      <c r="Q1069" s="143"/>
      <c r="R1069" s="143"/>
      <c r="S1069" s="147"/>
      <c r="T1069" s="143"/>
      <c r="U1069" s="143"/>
      <c r="V1069" s="147"/>
      <c r="W1069" s="143"/>
      <c r="X1069" s="143"/>
      <c r="Y1069" s="147"/>
      <c r="Z1069" s="143"/>
      <c r="AA1069" s="143"/>
      <c r="AB1069" s="147"/>
      <c r="AC1069" s="147"/>
      <c r="AD1069" s="147"/>
      <c r="AE1069" s="143"/>
      <c r="AF1069" s="143"/>
      <c r="AG1069" s="147"/>
      <c r="AH1069" s="147"/>
      <c r="AI1069" s="147"/>
      <c r="AJ1069" s="143"/>
      <c r="AK1069" s="143"/>
      <c r="AL1069" s="147"/>
      <c r="AM1069" s="147"/>
      <c r="AN1069" s="147"/>
      <c r="AO1069" s="143"/>
      <c r="AP1069" s="143"/>
      <c r="AQ1069" s="147"/>
      <c r="AR1069" s="147"/>
      <c r="AS1069" s="147"/>
      <c r="AT1069" s="143"/>
      <c r="AU1069" s="143"/>
      <c r="AV1069" s="147"/>
      <c r="AW1069" s="147"/>
      <c r="AX1069" s="147"/>
      <c r="AY1069" s="147"/>
      <c r="AZ1069" s="147"/>
      <c r="BA1069" s="147"/>
      <c r="BB1069" s="312"/>
      <c r="BC1069" s="209"/>
    </row>
    <row r="1070" spans="1:55" ht="50.25" hidden="1" customHeight="1">
      <c r="A1070" s="309"/>
      <c r="B1070" s="310"/>
      <c r="C1070" s="310"/>
      <c r="D1070" s="172" t="s">
        <v>2</v>
      </c>
      <c r="E1070" s="143">
        <f t="shared" si="1124"/>
        <v>0</v>
      </c>
      <c r="F1070" s="143">
        <f t="shared" si="1125"/>
        <v>0</v>
      </c>
      <c r="G1070" s="147"/>
      <c r="H1070" s="143"/>
      <c r="I1070" s="143"/>
      <c r="J1070" s="147"/>
      <c r="K1070" s="143"/>
      <c r="L1070" s="143"/>
      <c r="M1070" s="147"/>
      <c r="N1070" s="143"/>
      <c r="O1070" s="143"/>
      <c r="P1070" s="147"/>
      <c r="Q1070" s="143"/>
      <c r="R1070" s="143"/>
      <c r="S1070" s="147"/>
      <c r="T1070" s="143"/>
      <c r="U1070" s="143"/>
      <c r="V1070" s="147"/>
      <c r="W1070" s="143"/>
      <c r="X1070" s="143"/>
      <c r="Y1070" s="147"/>
      <c r="Z1070" s="143"/>
      <c r="AA1070" s="143"/>
      <c r="AB1070" s="147"/>
      <c r="AC1070" s="147"/>
      <c r="AD1070" s="147"/>
      <c r="AE1070" s="143"/>
      <c r="AF1070" s="143"/>
      <c r="AG1070" s="147"/>
      <c r="AH1070" s="147"/>
      <c r="AI1070" s="147"/>
      <c r="AJ1070" s="143"/>
      <c r="AK1070" s="143"/>
      <c r="AL1070" s="147"/>
      <c r="AM1070" s="147"/>
      <c r="AN1070" s="147"/>
      <c r="AO1070" s="143"/>
      <c r="AP1070" s="143"/>
      <c r="AQ1070" s="147"/>
      <c r="AR1070" s="147"/>
      <c r="AS1070" s="147"/>
      <c r="AT1070" s="143"/>
      <c r="AU1070" s="143"/>
      <c r="AV1070" s="147"/>
      <c r="AW1070" s="147"/>
      <c r="AX1070" s="147"/>
      <c r="AY1070" s="147"/>
      <c r="AZ1070" s="147"/>
      <c r="BA1070" s="147"/>
      <c r="BB1070" s="312"/>
      <c r="BC1070" s="209"/>
    </row>
    <row r="1071" spans="1:55" ht="22.5" hidden="1" customHeight="1">
      <c r="A1071" s="309"/>
      <c r="B1071" s="310"/>
      <c r="C1071" s="310"/>
      <c r="D1071" s="217" t="s">
        <v>268</v>
      </c>
      <c r="E1071" s="143">
        <f>H1071+K1071+N1071+Q1071+T1071+W1071+Z1071+AE1071+AJ1071+AO1071+AT1071+AY1071</f>
        <v>0</v>
      </c>
      <c r="F1071" s="143">
        <f t="shared" si="1125"/>
        <v>0</v>
      </c>
      <c r="G1071" s="147"/>
      <c r="H1071" s="143"/>
      <c r="I1071" s="143"/>
      <c r="J1071" s="147"/>
      <c r="K1071" s="143"/>
      <c r="L1071" s="143"/>
      <c r="M1071" s="147"/>
      <c r="N1071" s="143"/>
      <c r="O1071" s="143"/>
      <c r="P1071" s="147"/>
      <c r="Q1071" s="143"/>
      <c r="R1071" s="143"/>
      <c r="S1071" s="147"/>
      <c r="T1071" s="143"/>
      <c r="U1071" s="143"/>
      <c r="V1071" s="147"/>
      <c r="W1071" s="143"/>
      <c r="X1071" s="143"/>
      <c r="Y1071" s="147"/>
      <c r="Z1071" s="143"/>
      <c r="AA1071" s="143"/>
      <c r="AB1071" s="147"/>
      <c r="AC1071" s="147"/>
      <c r="AD1071" s="147"/>
      <c r="AE1071" s="143"/>
      <c r="AF1071" s="143"/>
      <c r="AG1071" s="147"/>
      <c r="AH1071" s="147"/>
      <c r="AI1071" s="147"/>
      <c r="AJ1071" s="143"/>
      <c r="AK1071" s="143"/>
      <c r="AL1071" s="147"/>
      <c r="AM1071" s="147"/>
      <c r="AN1071" s="147"/>
      <c r="AO1071" s="143"/>
      <c r="AP1071" s="143"/>
      <c r="AQ1071" s="147"/>
      <c r="AR1071" s="147"/>
      <c r="AS1071" s="147"/>
      <c r="AT1071" s="143"/>
      <c r="AU1071" s="143"/>
      <c r="AV1071" s="147"/>
      <c r="AW1071" s="147"/>
      <c r="AX1071" s="147"/>
      <c r="AY1071" s="143"/>
      <c r="AZ1071" s="143"/>
      <c r="BA1071" s="147"/>
      <c r="BB1071" s="312"/>
      <c r="BC1071" s="209"/>
    </row>
    <row r="1072" spans="1:55" ht="82.5" hidden="1" customHeight="1">
      <c r="A1072" s="309"/>
      <c r="B1072" s="310"/>
      <c r="C1072" s="310"/>
      <c r="D1072" s="217" t="s">
        <v>274</v>
      </c>
      <c r="E1072" s="143">
        <f t="shared" ref="E1072:E1074" si="1139">H1072+K1072+N1072+Q1072+T1072+W1072+Z1072+AE1072+AJ1072+AO1072+AT1072+AY1072</f>
        <v>0</v>
      </c>
      <c r="F1072" s="143">
        <f t="shared" si="1125"/>
        <v>0</v>
      </c>
      <c r="G1072" s="147"/>
      <c r="H1072" s="143"/>
      <c r="I1072" s="143"/>
      <c r="J1072" s="147"/>
      <c r="K1072" s="143"/>
      <c r="L1072" s="143"/>
      <c r="M1072" s="147"/>
      <c r="N1072" s="143"/>
      <c r="O1072" s="143"/>
      <c r="P1072" s="147"/>
      <c r="Q1072" s="143"/>
      <c r="R1072" s="143"/>
      <c r="S1072" s="147"/>
      <c r="T1072" s="143"/>
      <c r="U1072" s="143"/>
      <c r="V1072" s="147"/>
      <c r="W1072" s="143"/>
      <c r="X1072" s="143"/>
      <c r="Y1072" s="147"/>
      <c r="Z1072" s="143"/>
      <c r="AA1072" s="143"/>
      <c r="AB1072" s="147"/>
      <c r="AC1072" s="147"/>
      <c r="AD1072" s="147"/>
      <c r="AE1072" s="143"/>
      <c r="AF1072" s="143"/>
      <c r="AG1072" s="147"/>
      <c r="AH1072" s="147"/>
      <c r="AI1072" s="147"/>
      <c r="AJ1072" s="143"/>
      <c r="AK1072" s="143"/>
      <c r="AL1072" s="147"/>
      <c r="AM1072" s="147"/>
      <c r="AN1072" s="147"/>
      <c r="AO1072" s="143"/>
      <c r="AP1072" s="143"/>
      <c r="AQ1072" s="147"/>
      <c r="AR1072" s="147"/>
      <c r="AS1072" s="147"/>
      <c r="AT1072" s="143"/>
      <c r="AU1072" s="143"/>
      <c r="AV1072" s="147"/>
      <c r="AW1072" s="147"/>
      <c r="AX1072" s="147"/>
      <c r="AY1072" s="147"/>
      <c r="AZ1072" s="147"/>
      <c r="BA1072" s="147"/>
      <c r="BB1072" s="312"/>
      <c r="BC1072" s="209"/>
    </row>
    <row r="1073" spans="1:55" ht="22.5" hidden="1" customHeight="1">
      <c r="A1073" s="309"/>
      <c r="B1073" s="310"/>
      <c r="C1073" s="310"/>
      <c r="D1073" s="217" t="s">
        <v>269</v>
      </c>
      <c r="E1073" s="143">
        <f t="shared" si="1139"/>
        <v>0</v>
      </c>
      <c r="F1073" s="143">
        <f t="shared" si="1125"/>
        <v>0</v>
      </c>
      <c r="G1073" s="147"/>
      <c r="H1073" s="143"/>
      <c r="I1073" s="143"/>
      <c r="J1073" s="147"/>
      <c r="K1073" s="143"/>
      <c r="L1073" s="143"/>
      <c r="M1073" s="147"/>
      <c r="N1073" s="143"/>
      <c r="O1073" s="143"/>
      <c r="P1073" s="147"/>
      <c r="Q1073" s="143"/>
      <c r="R1073" s="143"/>
      <c r="S1073" s="147"/>
      <c r="T1073" s="143"/>
      <c r="U1073" s="143"/>
      <c r="V1073" s="147"/>
      <c r="W1073" s="143"/>
      <c r="X1073" s="143"/>
      <c r="Y1073" s="147"/>
      <c r="Z1073" s="143"/>
      <c r="AA1073" s="143"/>
      <c r="AB1073" s="147"/>
      <c r="AC1073" s="147"/>
      <c r="AD1073" s="147"/>
      <c r="AE1073" s="143"/>
      <c r="AF1073" s="143"/>
      <c r="AG1073" s="147"/>
      <c r="AH1073" s="147"/>
      <c r="AI1073" s="147"/>
      <c r="AJ1073" s="143"/>
      <c r="AK1073" s="143"/>
      <c r="AL1073" s="147"/>
      <c r="AM1073" s="147"/>
      <c r="AN1073" s="147"/>
      <c r="AO1073" s="143"/>
      <c r="AP1073" s="143"/>
      <c r="AQ1073" s="147"/>
      <c r="AR1073" s="147"/>
      <c r="AS1073" s="147"/>
      <c r="AT1073" s="143"/>
      <c r="AU1073" s="143"/>
      <c r="AV1073" s="147"/>
      <c r="AW1073" s="147"/>
      <c r="AX1073" s="147"/>
      <c r="AY1073" s="147"/>
      <c r="AZ1073" s="147"/>
      <c r="BA1073" s="147"/>
      <c r="BB1073" s="312"/>
      <c r="BC1073" s="209"/>
    </row>
    <row r="1074" spans="1:55" ht="31.2" hidden="1">
      <c r="A1074" s="309"/>
      <c r="B1074" s="310"/>
      <c r="C1074" s="310"/>
      <c r="D1074" s="220" t="s">
        <v>43</v>
      </c>
      <c r="E1074" s="143">
        <f t="shared" si="1139"/>
        <v>0</v>
      </c>
      <c r="F1074" s="143">
        <f t="shared" si="1125"/>
        <v>0</v>
      </c>
      <c r="G1074" s="147"/>
      <c r="H1074" s="143"/>
      <c r="I1074" s="143"/>
      <c r="J1074" s="147"/>
      <c r="K1074" s="143"/>
      <c r="L1074" s="143"/>
      <c r="M1074" s="147"/>
      <c r="N1074" s="143"/>
      <c r="O1074" s="143"/>
      <c r="P1074" s="147"/>
      <c r="Q1074" s="143"/>
      <c r="R1074" s="143"/>
      <c r="S1074" s="147"/>
      <c r="T1074" s="143"/>
      <c r="U1074" s="143"/>
      <c r="V1074" s="147"/>
      <c r="W1074" s="143"/>
      <c r="X1074" s="143"/>
      <c r="Y1074" s="147"/>
      <c r="Z1074" s="143"/>
      <c r="AA1074" s="143"/>
      <c r="AB1074" s="147"/>
      <c r="AC1074" s="147"/>
      <c r="AD1074" s="147"/>
      <c r="AE1074" s="143"/>
      <c r="AF1074" s="143"/>
      <c r="AG1074" s="147"/>
      <c r="AH1074" s="147"/>
      <c r="AI1074" s="147"/>
      <c r="AJ1074" s="143"/>
      <c r="AK1074" s="143"/>
      <c r="AL1074" s="147"/>
      <c r="AM1074" s="147"/>
      <c r="AN1074" s="147"/>
      <c r="AO1074" s="143"/>
      <c r="AP1074" s="143"/>
      <c r="AQ1074" s="147"/>
      <c r="AR1074" s="147"/>
      <c r="AS1074" s="147"/>
      <c r="AT1074" s="143"/>
      <c r="AU1074" s="143"/>
      <c r="AV1074" s="147"/>
      <c r="AW1074" s="147"/>
      <c r="AX1074" s="147"/>
      <c r="AY1074" s="147"/>
      <c r="AZ1074" s="147"/>
      <c r="BA1074" s="147"/>
      <c r="BB1074" s="313"/>
      <c r="BC1074" s="209"/>
    </row>
    <row r="1075" spans="1:55" ht="22.5" hidden="1" customHeight="1">
      <c r="A1075" s="309" t="s">
        <v>458</v>
      </c>
      <c r="B1075" s="310"/>
      <c r="C1075" s="310" t="s">
        <v>293</v>
      </c>
      <c r="D1075" s="150" t="s">
        <v>41</v>
      </c>
      <c r="E1075" s="143">
        <f t="shared" ref="E1075:E1077" si="1140">H1075+K1075+N1075+Q1075+T1075+W1075+Z1075+AE1075+AJ1075+AO1075+AT1075+AY1075</f>
        <v>0</v>
      </c>
      <c r="F1075" s="143">
        <f t="shared" ref="F1075:F1081" si="1141">I1075+L1075+O1075+R1075+U1075+X1075+AA1075+AF1075+AK1075+AP1075+AU1075+AZ1075</f>
        <v>0</v>
      </c>
      <c r="G1075" s="147"/>
      <c r="H1075" s="143">
        <f>H1076+H1077+H1078+H1080+H1081</f>
        <v>0</v>
      </c>
      <c r="I1075" s="143">
        <f t="shared" ref="I1075" si="1142">I1076+I1077+I1078+I1080+I1081</f>
        <v>0</v>
      </c>
      <c r="J1075" s="143"/>
      <c r="K1075" s="143">
        <f t="shared" ref="K1075:L1075" si="1143">K1076+K1077+K1078+K1080+K1081</f>
        <v>0</v>
      </c>
      <c r="L1075" s="143">
        <f t="shared" si="1143"/>
        <v>0</v>
      </c>
      <c r="M1075" s="143"/>
      <c r="N1075" s="143">
        <f t="shared" ref="N1075:O1075" si="1144">N1076+N1077+N1078+N1080+N1081</f>
        <v>0</v>
      </c>
      <c r="O1075" s="143">
        <f t="shared" si="1144"/>
        <v>0</v>
      </c>
      <c r="P1075" s="143"/>
      <c r="Q1075" s="143">
        <f t="shared" ref="Q1075:R1075" si="1145">Q1076+Q1077+Q1078+Q1080+Q1081</f>
        <v>0</v>
      </c>
      <c r="R1075" s="143">
        <f t="shared" si="1145"/>
        <v>0</v>
      </c>
      <c r="S1075" s="143"/>
      <c r="T1075" s="143">
        <f t="shared" ref="T1075:U1075" si="1146">T1076+T1077+T1078+T1080+T1081</f>
        <v>0</v>
      </c>
      <c r="U1075" s="143">
        <f t="shared" si="1146"/>
        <v>0</v>
      </c>
      <c r="V1075" s="143"/>
      <c r="W1075" s="143">
        <f t="shared" ref="W1075:X1075" si="1147">W1076+W1077+W1078+W1080+W1081</f>
        <v>0</v>
      </c>
      <c r="X1075" s="143">
        <f t="shared" si="1147"/>
        <v>0</v>
      </c>
      <c r="Y1075" s="143"/>
      <c r="Z1075" s="143">
        <f t="shared" ref="Z1075:AC1075" si="1148">Z1076+Z1077+Z1078+Z1080+Z1081</f>
        <v>0</v>
      </c>
      <c r="AA1075" s="143">
        <f t="shared" si="1148"/>
        <v>0</v>
      </c>
      <c r="AB1075" s="143">
        <f t="shared" si="1148"/>
        <v>0</v>
      </c>
      <c r="AC1075" s="143">
        <f t="shared" si="1148"/>
        <v>0</v>
      </c>
      <c r="AD1075" s="143"/>
      <c r="AE1075" s="143">
        <f t="shared" ref="AE1075:AH1075" si="1149">AE1076+AE1077+AE1078+AE1080+AE1081</f>
        <v>0</v>
      </c>
      <c r="AF1075" s="143">
        <f t="shared" si="1149"/>
        <v>0</v>
      </c>
      <c r="AG1075" s="143">
        <f t="shared" si="1149"/>
        <v>0</v>
      </c>
      <c r="AH1075" s="143">
        <f t="shared" si="1149"/>
        <v>0</v>
      </c>
      <c r="AI1075" s="143"/>
      <c r="AJ1075" s="143">
        <f t="shared" ref="AJ1075:AM1075" si="1150">AJ1076+AJ1077+AJ1078+AJ1080+AJ1081</f>
        <v>0</v>
      </c>
      <c r="AK1075" s="143">
        <f t="shared" si="1150"/>
        <v>0</v>
      </c>
      <c r="AL1075" s="143">
        <f t="shared" si="1150"/>
        <v>0</v>
      </c>
      <c r="AM1075" s="143">
        <f t="shared" si="1150"/>
        <v>0</v>
      </c>
      <c r="AN1075" s="143"/>
      <c r="AO1075" s="143">
        <f t="shared" ref="AO1075:AR1075" si="1151">AO1076+AO1077+AO1078+AO1080+AO1081</f>
        <v>0</v>
      </c>
      <c r="AP1075" s="143">
        <f t="shared" si="1151"/>
        <v>0</v>
      </c>
      <c r="AQ1075" s="143">
        <f t="shared" si="1151"/>
        <v>0</v>
      </c>
      <c r="AR1075" s="143">
        <f t="shared" si="1151"/>
        <v>0</v>
      </c>
      <c r="AS1075" s="143"/>
      <c r="AT1075" s="143">
        <f t="shared" ref="AT1075:AU1075" si="1152">AT1076+AT1077+AT1078+AT1080+AT1081</f>
        <v>0</v>
      </c>
      <c r="AU1075" s="143">
        <f t="shared" si="1152"/>
        <v>0</v>
      </c>
      <c r="AV1075" s="143">
        <f t="shared" ref="AV1075:AW1075" si="1153">AV1076+AV1077+AV1078+AV1080+AV1081</f>
        <v>0</v>
      </c>
      <c r="AW1075" s="143">
        <f t="shared" si="1153"/>
        <v>0</v>
      </c>
      <c r="AX1075" s="143"/>
      <c r="AY1075" s="143">
        <f t="shared" ref="AY1075:AZ1075" si="1154">AY1076+AY1077+AY1078+AY1080+AY1081</f>
        <v>0</v>
      </c>
      <c r="AZ1075" s="143">
        <f t="shared" si="1154"/>
        <v>0</v>
      </c>
      <c r="BA1075" s="147"/>
      <c r="BB1075" s="311" t="s">
        <v>406</v>
      </c>
      <c r="BC1075" s="209"/>
    </row>
    <row r="1076" spans="1:55" ht="32.25" hidden="1" customHeight="1">
      <c r="A1076" s="309"/>
      <c r="B1076" s="310"/>
      <c r="C1076" s="310"/>
      <c r="D1076" s="148" t="s">
        <v>37</v>
      </c>
      <c r="E1076" s="143">
        <f t="shared" si="1140"/>
        <v>0</v>
      </c>
      <c r="F1076" s="143">
        <f t="shared" si="1141"/>
        <v>0</v>
      </c>
      <c r="G1076" s="147"/>
      <c r="H1076" s="143"/>
      <c r="I1076" s="143"/>
      <c r="J1076" s="147"/>
      <c r="K1076" s="143"/>
      <c r="L1076" s="143"/>
      <c r="M1076" s="147"/>
      <c r="N1076" s="143"/>
      <c r="O1076" s="143"/>
      <c r="P1076" s="147"/>
      <c r="Q1076" s="143"/>
      <c r="R1076" s="143"/>
      <c r="S1076" s="147"/>
      <c r="T1076" s="143"/>
      <c r="U1076" s="143"/>
      <c r="V1076" s="147"/>
      <c r="W1076" s="143"/>
      <c r="X1076" s="143"/>
      <c r="Y1076" s="147"/>
      <c r="Z1076" s="143"/>
      <c r="AA1076" s="143"/>
      <c r="AB1076" s="147"/>
      <c r="AC1076" s="147"/>
      <c r="AD1076" s="147"/>
      <c r="AE1076" s="143"/>
      <c r="AF1076" s="143"/>
      <c r="AG1076" s="147"/>
      <c r="AH1076" s="147"/>
      <c r="AI1076" s="147"/>
      <c r="AJ1076" s="143"/>
      <c r="AK1076" s="143"/>
      <c r="AL1076" s="147"/>
      <c r="AM1076" s="147"/>
      <c r="AN1076" s="147"/>
      <c r="AO1076" s="143"/>
      <c r="AP1076" s="143"/>
      <c r="AQ1076" s="147"/>
      <c r="AR1076" s="147"/>
      <c r="AS1076" s="147"/>
      <c r="AT1076" s="143"/>
      <c r="AU1076" s="143"/>
      <c r="AV1076" s="147"/>
      <c r="AW1076" s="147"/>
      <c r="AX1076" s="147"/>
      <c r="AY1076" s="147"/>
      <c r="AZ1076" s="147"/>
      <c r="BA1076" s="147"/>
      <c r="BB1076" s="312"/>
      <c r="BC1076" s="209"/>
    </row>
    <row r="1077" spans="1:55" ht="50.25" hidden="1" customHeight="1">
      <c r="A1077" s="309"/>
      <c r="B1077" s="310"/>
      <c r="C1077" s="310"/>
      <c r="D1077" s="172" t="s">
        <v>2</v>
      </c>
      <c r="E1077" s="143">
        <f t="shared" si="1140"/>
        <v>0</v>
      </c>
      <c r="F1077" s="143">
        <f t="shared" si="1141"/>
        <v>0</v>
      </c>
      <c r="G1077" s="147"/>
      <c r="H1077" s="143"/>
      <c r="I1077" s="143"/>
      <c r="J1077" s="147"/>
      <c r="K1077" s="143"/>
      <c r="L1077" s="143"/>
      <c r="M1077" s="147"/>
      <c r="N1077" s="143"/>
      <c r="O1077" s="143"/>
      <c r="P1077" s="147"/>
      <c r="Q1077" s="143"/>
      <c r="R1077" s="143"/>
      <c r="S1077" s="147"/>
      <c r="T1077" s="143"/>
      <c r="U1077" s="143"/>
      <c r="V1077" s="147"/>
      <c r="W1077" s="143"/>
      <c r="X1077" s="143"/>
      <c r="Y1077" s="147"/>
      <c r="Z1077" s="143"/>
      <c r="AA1077" s="143"/>
      <c r="AB1077" s="147"/>
      <c r="AC1077" s="147"/>
      <c r="AD1077" s="147"/>
      <c r="AE1077" s="143"/>
      <c r="AF1077" s="143"/>
      <c r="AG1077" s="147"/>
      <c r="AH1077" s="147"/>
      <c r="AI1077" s="147"/>
      <c r="AJ1077" s="143"/>
      <c r="AK1077" s="143"/>
      <c r="AL1077" s="147"/>
      <c r="AM1077" s="147"/>
      <c r="AN1077" s="147"/>
      <c r="AO1077" s="143"/>
      <c r="AP1077" s="143"/>
      <c r="AQ1077" s="147"/>
      <c r="AR1077" s="147"/>
      <c r="AS1077" s="147"/>
      <c r="AT1077" s="143"/>
      <c r="AU1077" s="143"/>
      <c r="AV1077" s="147"/>
      <c r="AW1077" s="147"/>
      <c r="AX1077" s="147"/>
      <c r="AY1077" s="147"/>
      <c r="AZ1077" s="147"/>
      <c r="BA1077" s="147"/>
      <c r="BB1077" s="312"/>
      <c r="BC1077" s="209"/>
    </row>
    <row r="1078" spans="1:55" ht="22.5" hidden="1" customHeight="1">
      <c r="A1078" s="309"/>
      <c r="B1078" s="310"/>
      <c r="C1078" s="310"/>
      <c r="D1078" s="217" t="s">
        <v>268</v>
      </c>
      <c r="E1078" s="143">
        <f>H1078+K1078+N1078+Q1078+T1078+W1078+Z1078+AE1078+AJ1078+AO1078+AT1078+AY1078</f>
        <v>0</v>
      </c>
      <c r="F1078" s="143">
        <f t="shared" si="1141"/>
        <v>0</v>
      </c>
      <c r="G1078" s="147"/>
      <c r="H1078" s="143"/>
      <c r="I1078" s="143"/>
      <c r="J1078" s="147"/>
      <c r="K1078" s="143"/>
      <c r="L1078" s="143"/>
      <c r="M1078" s="147"/>
      <c r="N1078" s="143"/>
      <c r="O1078" s="143"/>
      <c r="P1078" s="147"/>
      <c r="Q1078" s="143"/>
      <c r="R1078" s="143"/>
      <c r="S1078" s="147"/>
      <c r="T1078" s="143"/>
      <c r="U1078" s="143"/>
      <c r="V1078" s="147"/>
      <c r="W1078" s="143"/>
      <c r="X1078" s="143"/>
      <c r="Y1078" s="147"/>
      <c r="Z1078" s="143"/>
      <c r="AA1078" s="143"/>
      <c r="AB1078" s="147"/>
      <c r="AC1078" s="147"/>
      <c r="AD1078" s="147"/>
      <c r="AE1078" s="143"/>
      <c r="AF1078" s="143"/>
      <c r="AG1078" s="147"/>
      <c r="AH1078" s="147"/>
      <c r="AI1078" s="147"/>
      <c r="AJ1078" s="143"/>
      <c r="AK1078" s="143"/>
      <c r="AL1078" s="147"/>
      <c r="AM1078" s="147"/>
      <c r="AN1078" s="147"/>
      <c r="AO1078" s="143"/>
      <c r="AP1078" s="143"/>
      <c r="AQ1078" s="147"/>
      <c r="AR1078" s="147"/>
      <c r="AS1078" s="147"/>
      <c r="AT1078" s="143"/>
      <c r="AU1078" s="143"/>
      <c r="AV1078" s="147"/>
      <c r="AW1078" s="147"/>
      <c r="AX1078" s="147"/>
      <c r="AY1078" s="147"/>
      <c r="AZ1078" s="147"/>
      <c r="BA1078" s="147"/>
      <c r="BB1078" s="312"/>
      <c r="BC1078" s="209"/>
    </row>
    <row r="1079" spans="1:55" ht="82.5" hidden="1" customHeight="1">
      <c r="A1079" s="309"/>
      <c r="B1079" s="310"/>
      <c r="C1079" s="310"/>
      <c r="D1079" s="217" t="s">
        <v>274</v>
      </c>
      <c r="E1079" s="143">
        <f t="shared" ref="E1079:E1084" si="1155">H1079+K1079+N1079+Q1079+T1079+W1079+Z1079+AE1079+AJ1079+AO1079+AT1079+AY1079</f>
        <v>0</v>
      </c>
      <c r="F1079" s="143">
        <f t="shared" si="1141"/>
        <v>0</v>
      </c>
      <c r="G1079" s="147"/>
      <c r="H1079" s="143"/>
      <c r="I1079" s="143"/>
      <c r="J1079" s="147"/>
      <c r="K1079" s="143"/>
      <c r="L1079" s="143"/>
      <c r="M1079" s="147"/>
      <c r="N1079" s="143"/>
      <c r="O1079" s="143"/>
      <c r="P1079" s="147"/>
      <c r="Q1079" s="143"/>
      <c r="R1079" s="143"/>
      <c r="S1079" s="147"/>
      <c r="T1079" s="143"/>
      <c r="U1079" s="143"/>
      <c r="V1079" s="147"/>
      <c r="W1079" s="143"/>
      <c r="X1079" s="143"/>
      <c r="Y1079" s="147"/>
      <c r="Z1079" s="143"/>
      <c r="AA1079" s="143"/>
      <c r="AB1079" s="147"/>
      <c r="AC1079" s="147"/>
      <c r="AD1079" s="147"/>
      <c r="AE1079" s="143"/>
      <c r="AF1079" s="143"/>
      <c r="AG1079" s="147"/>
      <c r="AH1079" s="147"/>
      <c r="AI1079" s="147"/>
      <c r="AJ1079" s="143"/>
      <c r="AK1079" s="143"/>
      <c r="AL1079" s="147"/>
      <c r="AM1079" s="147"/>
      <c r="AN1079" s="147"/>
      <c r="AO1079" s="143"/>
      <c r="AP1079" s="143"/>
      <c r="AQ1079" s="147"/>
      <c r="AR1079" s="147"/>
      <c r="AS1079" s="147"/>
      <c r="AT1079" s="143"/>
      <c r="AU1079" s="143"/>
      <c r="AV1079" s="147"/>
      <c r="AW1079" s="147"/>
      <c r="AX1079" s="147"/>
      <c r="AY1079" s="147"/>
      <c r="AZ1079" s="147"/>
      <c r="BA1079" s="147"/>
      <c r="BB1079" s="312"/>
      <c r="BC1079" s="209"/>
    </row>
    <row r="1080" spans="1:55" ht="22.5" hidden="1" customHeight="1">
      <c r="A1080" s="309"/>
      <c r="B1080" s="310"/>
      <c r="C1080" s="310"/>
      <c r="D1080" s="217" t="s">
        <v>269</v>
      </c>
      <c r="E1080" s="143">
        <f t="shared" si="1155"/>
        <v>0</v>
      </c>
      <c r="F1080" s="143">
        <f t="shared" si="1141"/>
        <v>0</v>
      </c>
      <c r="G1080" s="147"/>
      <c r="H1080" s="143"/>
      <c r="I1080" s="143"/>
      <c r="J1080" s="147"/>
      <c r="K1080" s="143"/>
      <c r="L1080" s="143"/>
      <c r="M1080" s="147"/>
      <c r="N1080" s="143"/>
      <c r="O1080" s="143"/>
      <c r="P1080" s="147"/>
      <c r="Q1080" s="143"/>
      <c r="R1080" s="143"/>
      <c r="S1080" s="147"/>
      <c r="T1080" s="143"/>
      <c r="U1080" s="143"/>
      <c r="V1080" s="147"/>
      <c r="W1080" s="143"/>
      <c r="X1080" s="143"/>
      <c r="Y1080" s="147"/>
      <c r="Z1080" s="143"/>
      <c r="AA1080" s="143"/>
      <c r="AB1080" s="147"/>
      <c r="AC1080" s="147"/>
      <c r="AD1080" s="147"/>
      <c r="AE1080" s="143"/>
      <c r="AF1080" s="143"/>
      <c r="AG1080" s="147"/>
      <c r="AH1080" s="147"/>
      <c r="AI1080" s="147"/>
      <c r="AJ1080" s="143"/>
      <c r="AK1080" s="143"/>
      <c r="AL1080" s="147"/>
      <c r="AM1080" s="147"/>
      <c r="AN1080" s="147"/>
      <c r="AO1080" s="143"/>
      <c r="AP1080" s="143"/>
      <c r="AQ1080" s="147"/>
      <c r="AR1080" s="147"/>
      <c r="AS1080" s="147"/>
      <c r="AT1080" s="143"/>
      <c r="AU1080" s="143"/>
      <c r="AV1080" s="147"/>
      <c r="AW1080" s="147"/>
      <c r="AX1080" s="147"/>
      <c r="AY1080" s="147"/>
      <c r="AZ1080" s="147"/>
      <c r="BA1080" s="147"/>
      <c r="BB1080" s="312"/>
      <c r="BC1080" s="209"/>
    </row>
    <row r="1081" spans="1:55" ht="31.2" hidden="1">
      <c r="A1081" s="309"/>
      <c r="B1081" s="310"/>
      <c r="C1081" s="310"/>
      <c r="D1081" s="220" t="s">
        <v>43</v>
      </c>
      <c r="E1081" s="143">
        <f t="shared" si="1155"/>
        <v>0</v>
      </c>
      <c r="F1081" s="143">
        <f t="shared" si="1141"/>
        <v>0</v>
      </c>
      <c r="G1081" s="147"/>
      <c r="H1081" s="143"/>
      <c r="I1081" s="143"/>
      <c r="J1081" s="147"/>
      <c r="K1081" s="143"/>
      <c r="L1081" s="143"/>
      <c r="M1081" s="147"/>
      <c r="N1081" s="143"/>
      <c r="O1081" s="143"/>
      <c r="P1081" s="147"/>
      <c r="Q1081" s="143"/>
      <c r="R1081" s="143"/>
      <c r="S1081" s="147"/>
      <c r="T1081" s="143"/>
      <c r="U1081" s="143"/>
      <c r="V1081" s="147"/>
      <c r="W1081" s="143"/>
      <c r="X1081" s="143"/>
      <c r="Y1081" s="147"/>
      <c r="Z1081" s="143"/>
      <c r="AA1081" s="143"/>
      <c r="AB1081" s="147"/>
      <c r="AC1081" s="147"/>
      <c r="AD1081" s="147"/>
      <c r="AE1081" s="143"/>
      <c r="AF1081" s="143"/>
      <c r="AG1081" s="147"/>
      <c r="AH1081" s="147"/>
      <c r="AI1081" s="147"/>
      <c r="AJ1081" s="143"/>
      <c r="AK1081" s="143"/>
      <c r="AL1081" s="147"/>
      <c r="AM1081" s="147"/>
      <c r="AN1081" s="147"/>
      <c r="AO1081" s="143"/>
      <c r="AP1081" s="143"/>
      <c r="AQ1081" s="147"/>
      <c r="AR1081" s="147"/>
      <c r="AS1081" s="147"/>
      <c r="AT1081" s="143"/>
      <c r="AU1081" s="143"/>
      <c r="AV1081" s="147"/>
      <c r="AW1081" s="147"/>
      <c r="AX1081" s="147"/>
      <c r="AY1081" s="147"/>
      <c r="AZ1081" s="147"/>
      <c r="BA1081" s="147"/>
      <c r="BB1081" s="313"/>
      <c r="BC1081" s="209"/>
    </row>
    <row r="1082" spans="1:55" ht="22.5" hidden="1" customHeight="1">
      <c r="A1082" s="309" t="s">
        <v>467</v>
      </c>
      <c r="B1082" s="310"/>
      <c r="C1082" s="310" t="s">
        <v>293</v>
      </c>
      <c r="D1082" s="150" t="s">
        <v>41</v>
      </c>
      <c r="E1082" s="143">
        <f t="shared" si="1155"/>
        <v>0</v>
      </c>
      <c r="F1082" s="143">
        <f t="shared" ref="F1082:F1088" si="1156">I1082+L1082+O1082+R1082+U1082+X1082+AA1082+AF1082+AK1082+AP1082+AU1082+AZ1082</f>
        <v>0</v>
      </c>
      <c r="G1082" s="147"/>
      <c r="H1082" s="143">
        <f>H1083+H1084+H1085+H1087+H1088</f>
        <v>0</v>
      </c>
      <c r="I1082" s="143">
        <f t="shared" ref="I1082" si="1157">I1083+I1084+I1085+I1087+I1088</f>
        <v>0</v>
      </c>
      <c r="J1082" s="143"/>
      <c r="K1082" s="143">
        <f t="shared" ref="K1082:L1082" si="1158">K1083+K1084+K1085+K1087+K1088</f>
        <v>0</v>
      </c>
      <c r="L1082" s="143">
        <f t="shared" si="1158"/>
        <v>0</v>
      </c>
      <c r="M1082" s="143"/>
      <c r="N1082" s="143">
        <f t="shared" ref="N1082:O1082" si="1159">N1083+N1084+N1085+N1087+N1088</f>
        <v>0</v>
      </c>
      <c r="O1082" s="143">
        <f t="shared" si="1159"/>
        <v>0</v>
      </c>
      <c r="P1082" s="143"/>
      <c r="Q1082" s="143">
        <f t="shared" ref="Q1082:R1082" si="1160">Q1083+Q1084+Q1085+Q1087+Q1088</f>
        <v>0</v>
      </c>
      <c r="R1082" s="143">
        <f t="shared" si="1160"/>
        <v>0</v>
      </c>
      <c r="S1082" s="143"/>
      <c r="T1082" s="143">
        <f t="shared" ref="T1082:U1082" si="1161">T1083+T1084+T1085+T1087+T1088</f>
        <v>0</v>
      </c>
      <c r="U1082" s="143">
        <f t="shared" si="1161"/>
        <v>0</v>
      </c>
      <c r="V1082" s="143"/>
      <c r="W1082" s="143">
        <f t="shared" ref="W1082:X1082" si="1162">W1083+W1084+W1085+W1087+W1088</f>
        <v>0</v>
      </c>
      <c r="X1082" s="143">
        <f t="shared" si="1162"/>
        <v>0</v>
      </c>
      <c r="Y1082" s="143"/>
      <c r="Z1082" s="143">
        <f t="shared" ref="Z1082:AC1082" si="1163">Z1083+Z1084+Z1085+Z1087+Z1088</f>
        <v>0</v>
      </c>
      <c r="AA1082" s="143">
        <f t="shared" si="1163"/>
        <v>0</v>
      </c>
      <c r="AB1082" s="143">
        <f t="shared" si="1163"/>
        <v>0</v>
      </c>
      <c r="AC1082" s="143">
        <f t="shared" si="1163"/>
        <v>0</v>
      </c>
      <c r="AD1082" s="143"/>
      <c r="AE1082" s="143">
        <f t="shared" ref="AE1082:AH1082" si="1164">AE1083+AE1084+AE1085+AE1087+AE1088</f>
        <v>0</v>
      </c>
      <c r="AF1082" s="143">
        <f t="shared" si="1164"/>
        <v>0</v>
      </c>
      <c r="AG1082" s="143">
        <f t="shared" si="1164"/>
        <v>0</v>
      </c>
      <c r="AH1082" s="143">
        <f t="shared" si="1164"/>
        <v>0</v>
      </c>
      <c r="AI1082" s="143"/>
      <c r="AJ1082" s="143">
        <f t="shared" ref="AJ1082:AM1082" si="1165">AJ1083+AJ1084+AJ1085+AJ1087+AJ1088</f>
        <v>0</v>
      </c>
      <c r="AK1082" s="143">
        <f t="shared" si="1165"/>
        <v>0</v>
      </c>
      <c r="AL1082" s="143">
        <f t="shared" si="1165"/>
        <v>0</v>
      </c>
      <c r="AM1082" s="143">
        <f t="shared" si="1165"/>
        <v>0</v>
      </c>
      <c r="AN1082" s="143"/>
      <c r="AO1082" s="143">
        <f t="shared" ref="AO1082:AR1082" si="1166">AO1083+AO1084+AO1085+AO1087+AO1088</f>
        <v>0</v>
      </c>
      <c r="AP1082" s="143">
        <f t="shared" si="1166"/>
        <v>0</v>
      </c>
      <c r="AQ1082" s="143">
        <f t="shared" si="1166"/>
        <v>0</v>
      </c>
      <c r="AR1082" s="143">
        <f t="shared" si="1166"/>
        <v>0</v>
      </c>
      <c r="AS1082" s="143"/>
      <c r="AT1082" s="143">
        <f t="shared" ref="AT1082" si="1167">AT1083+AT1084+AT1085+AT1087+AT1088</f>
        <v>0</v>
      </c>
      <c r="AU1082" s="143"/>
      <c r="AV1082" s="143">
        <f t="shared" ref="AV1082:AW1082" si="1168">AV1083+AV1084+AV1085+AV1087+AV1088</f>
        <v>0</v>
      </c>
      <c r="AW1082" s="143">
        <f t="shared" si="1168"/>
        <v>0</v>
      </c>
      <c r="AX1082" s="143"/>
      <c r="AY1082" s="143">
        <f t="shared" ref="AY1082:AZ1082" si="1169">AY1083+AY1084+AY1085+AY1087+AY1088</f>
        <v>0</v>
      </c>
      <c r="AZ1082" s="143">
        <f t="shared" si="1169"/>
        <v>0</v>
      </c>
      <c r="BA1082" s="147"/>
      <c r="BB1082" s="311" t="s">
        <v>406</v>
      </c>
      <c r="BC1082" s="210"/>
    </row>
    <row r="1083" spans="1:55" ht="32.25" hidden="1" customHeight="1">
      <c r="A1083" s="309"/>
      <c r="B1083" s="310"/>
      <c r="C1083" s="310"/>
      <c r="D1083" s="148" t="s">
        <v>37</v>
      </c>
      <c r="E1083" s="143">
        <f t="shared" si="1155"/>
        <v>0</v>
      </c>
      <c r="F1083" s="143">
        <f t="shared" si="1156"/>
        <v>0</v>
      </c>
      <c r="G1083" s="147"/>
      <c r="H1083" s="143"/>
      <c r="I1083" s="143"/>
      <c r="J1083" s="147"/>
      <c r="K1083" s="143"/>
      <c r="L1083" s="143"/>
      <c r="M1083" s="147"/>
      <c r="N1083" s="143"/>
      <c r="O1083" s="143"/>
      <c r="P1083" s="147"/>
      <c r="Q1083" s="143"/>
      <c r="R1083" s="143"/>
      <c r="S1083" s="147"/>
      <c r="T1083" s="143"/>
      <c r="U1083" s="143"/>
      <c r="V1083" s="147"/>
      <c r="W1083" s="143"/>
      <c r="X1083" s="143"/>
      <c r="Y1083" s="147"/>
      <c r="Z1083" s="143"/>
      <c r="AA1083" s="143"/>
      <c r="AB1083" s="147"/>
      <c r="AC1083" s="147"/>
      <c r="AD1083" s="147"/>
      <c r="AE1083" s="143"/>
      <c r="AF1083" s="143"/>
      <c r="AG1083" s="147"/>
      <c r="AH1083" s="147"/>
      <c r="AI1083" s="147"/>
      <c r="AJ1083" s="143"/>
      <c r="AK1083" s="143"/>
      <c r="AL1083" s="147"/>
      <c r="AM1083" s="147"/>
      <c r="AN1083" s="147"/>
      <c r="AO1083" s="143"/>
      <c r="AP1083" s="143"/>
      <c r="AQ1083" s="147"/>
      <c r="AR1083" s="147"/>
      <c r="AS1083" s="147"/>
      <c r="AT1083" s="143"/>
      <c r="AU1083" s="143"/>
      <c r="AV1083" s="147"/>
      <c r="AW1083" s="147"/>
      <c r="AX1083" s="147"/>
      <c r="AY1083" s="147"/>
      <c r="AZ1083" s="147"/>
      <c r="BA1083" s="147"/>
      <c r="BB1083" s="312"/>
      <c r="BC1083" s="210"/>
    </row>
    <row r="1084" spans="1:55" ht="50.25" hidden="1" customHeight="1">
      <c r="A1084" s="309"/>
      <c r="B1084" s="310"/>
      <c r="C1084" s="310"/>
      <c r="D1084" s="172" t="s">
        <v>2</v>
      </c>
      <c r="E1084" s="143">
        <f t="shared" si="1155"/>
        <v>0</v>
      </c>
      <c r="F1084" s="143">
        <f t="shared" si="1156"/>
        <v>0</v>
      </c>
      <c r="G1084" s="147"/>
      <c r="H1084" s="143"/>
      <c r="I1084" s="143"/>
      <c r="J1084" s="147"/>
      <c r="K1084" s="143"/>
      <c r="L1084" s="143"/>
      <c r="M1084" s="147"/>
      <c r="N1084" s="143"/>
      <c r="O1084" s="143"/>
      <c r="P1084" s="147"/>
      <c r="Q1084" s="143"/>
      <c r="R1084" s="143"/>
      <c r="S1084" s="147"/>
      <c r="T1084" s="143"/>
      <c r="U1084" s="143"/>
      <c r="V1084" s="147"/>
      <c r="W1084" s="143"/>
      <c r="X1084" s="143"/>
      <c r="Y1084" s="147"/>
      <c r="Z1084" s="143"/>
      <c r="AA1084" s="143"/>
      <c r="AB1084" s="147"/>
      <c r="AC1084" s="147"/>
      <c r="AD1084" s="147"/>
      <c r="AE1084" s="143"/>
      <c r="AF1084" s="143"/>
      <c r="AG1084" s="147"/>
      <c r="AH1084" s="147"/>
      <c r="AI1084" s="147"/>
      <c r="AJ1084" s="143"/>
      <c r="AK1084" s="143"/>
      <c r="AL1084" s="147"/>
      <c r="AM1084" s="147"/>
      <c r="AN1084" s="147"/>
      <c r="AO1084" s="143"/>
      <c r="AP1084" s="143"/>
      <c r="AQ1084" s="147"/>
      <c r="AR1084" s="147"/>
      <c r="AS1084" s="147"/>
      <c r="AT1084" s="143"/>
      <c r="AU1084" s="143"/>
      <c r="AV1084" s="147"/>
      <c r="AW1084" s="147"/>
      <c r="AX1084" s="147"/>
      <c r="AY1084" s="147"/>
      <c r="AZ1084" s="147"/>
      <c r="BA1084" s="147"/>
      <c r="BB1084" s="312"/>
      <c r="BC1084" s="210"/>
    </row>
    <row r="1085" spans="1:55" ht="22.5" hidden="1" customHeight="1">
      <c r="A1085" s="309"/>
      <c r="B1085" s="310"/>
      <c r="C1085" s="310"/>
      <c r="D1085" s="217" t="s">
        <v>268</v>
      </c>
      <c r="E1085" s="143">
        <f>H1085+K1085+N1085+Q1085+T1085+W1085+Z1085+AE1085+AJ1085+AO1085+AT1085+AY1085</f>
        <v>0</v>
      </c>
      <c r="F1085" s="143">
        <f t="shared" si="1156"/>
        <v>0</v>
      </c>
      <c r="G1085" s="147"/>
      <c r="H1085" s="143"/>
      <c r="I1085" s="143"/>
      <c r="J1085" s="147"/>
      <c r="K1085" s="143"/>
      <c r="L1085" s="143"/>
      <c r="M1085" s="147"/>
      <c r="N1085" s="143"/>
      <c r="O1085" s="143"/>
      <c r="P1085" s="147"/>
      <c r="Q1085" s="143"/>
      <c r="R1085" s="143"/>
      <c r="S1085" s="147"/>
      <c r="T1085" s="143"/>
      <c r="U1085" s="143"/>
      <c r="V1085" s="147"/>
      <c r="W1085" s="143"/>
      <c r="X1085" s="143"/>
      <c r="Y1085" s="147"/>
      <c r="Z1085" s="143"/>
      <c r="AA1085" s="143"/>
      <c r="AB1085" s="147"/>
      <c r="AC1085" s="147"/>
      <c r="AD1085" s="147"/>
      <c r="AE1085" s="143"/>
      <c r="AF1085" s="143"/>
      <c r="AG1085" s="147"/>
      <c r="AH1085" s="147"/>
      <c r="AI1085" s="147"/>
      <c r="AJ1085" s="143"/>
      <c r="AK1085" s="143"/>
      <c r="AL1085" s="147"/>
      <c r="AM1085" s="147"/>
      <c r="AN1085" s="147"/>
      <c r="AO1085" s="143"/>
      <c r="AP1085" s="143"/>
      <c r="AQ1085" s="147"/>
      <c r="AR1085" s="147"/>
      <c r="AS1085" s="147"/>
      <c r="AT1085" s="143"/>
      <c r="AU1085" s="143"/>
      <c r="AV1085" s="147"/>
      <c r="AW1085" s="147"/>
      <c r="AX1085" s="147"/>
      <c r="AY1085" s="143"/>
      <c r="AZ1085" s="143"/>
      <c r="BA1085" s="147"/>
      <c r="BB1085" s="312"/>
      <c r="BC1085" s="210"/>
    </row>
    <row r="1086" spans="1:55" ht="82.5" hidden="1" customHeight="1">
      <c r="A1086" s="309"/>
      <c r="B1086" s="310"/>
      <c r="C1086" s="310"/>
      <c r="D1086" s="217" t="s">
        <v>274</v>
      </c>
      <c r="E1086" s="143">
        <f t="shared" ref="E1086:E1088" si="1170">H1086+K1086+N1086+Q1086+T1086+W1086+Z1086+AE1086+AJ1086+AO1086+AT1086+AY1086</f>
        <v>0</v>
      </c>
      <c r="F1086" s="143">
        <f t="shared" si="1156"/>
        <v>0</v>
      </c>
      <c r="G1086" s="147"/>
      <c r="H1086" s="143"/>
      <c r="I1086" s="143"/>
      <c r="J1086" s="147"/>
      <c r="K1086" s="143"/>
      <c r="L1086" s="143"/>
      <c r="M1086" s="147"/>
      <c r="N1086" s="143"/>
      <c r="O1086" s="143"/>
      <c r="P1086" s="147"/>
      <c r="Q1086" s="143"/>
      <c r="R1086" s="143"/>
      <c r="S1086" s="147"/>
      <c r="T1086" s="143"/>
      <c r="U1086" s="143"/>
      <c r="V1086" s="147"/>
      <c r="W1086" s="143"/>
      <c r="X1086" s="143"/>
      <c r="Y1086" s="147"/>
      <c r="Z1086" s="143"/>
      <c r="AA1086" s="143"/>
      <c r="AB1086" s="147"/>
      <c r="AC1086" s="147"/>
      <c r="AD1086" s="147"/>
      <c r="AE1086" s="143"/>
      <c r="AF1086" s="143"/>
      <c r="AG1086" s="147"/>
      <c r="AH1086" s="147"/>
      <c r="AI1086" s="147"/>
      <c r="AJ1086" s="143"/>
      <c r="AK1086" s="143"/>
      <c r="AL1086" s="147"/>
      <c r="AM1086" s="147"/>
      <c r="AN1086" s="147"/>
      <c r="AO1086" s="143"/>
      <c r="AP1086" s="143"/>
      <c r="AQ1086" s="147"/>
      <c r="AR1086" s="147"/>
      <c r="AS1086" s="147"/>
      <c r="AT1086" s="143"/>
      <c r="AU1086" s="143"/>
      <c r="AV1086" s="147"/>
      <c r="AW1086" s="147"/>
      <c r="AX1086" s="147"/>
      <c r="AY1086" s="147"/>
      <c r="AZ1086" s="147"/>
      <c r="BA1086" s="147"/>
      <c r="BB1086" s="312"/>
      <c r="BC1086" s="210"/>
    </row>
    <row r="1087" spans="1:55" ht="22.5" hidden="1" customHeight="1">
      <c r="A1087" s="309"/>
      <c r="B1087" s="310"/>
      <c r="C1087" s="310"/>
      <c r="D1087" s="217" t="s">
        <v>269</v>
      </c>
      <c r="E1087" s="143">
        <f t="shared" si="1170"/>
        <v>0</v>
      </c>
      <c r="F1087" s="143">
        <f t="shared" si="1156"/>
        <v>0</v>
      </c>
      <c r="G1087" s="147"/>
      <c r="H1087" s="143"/>
      <c r="I1087" s="143"/>
      <c r="J1087" s="147"/>
      <c r="K1087" s="143"/>
      <c r="L1087" s="143"/>
      <c r="M1087" s="147"/>
      <c r="N1087" s="143"/>
      <c r="O1087" s="143"/>
      <c r="P1087" s="147"/>
      <c r="Q1087" s="143"/>
      <c r="R1087" s="143"/>
      <c r="S1087" s="147"/>
      <c r="T1087" s="143"/>
      <c r="U1087" s="143"/>
      <c r="V1087" s="147"/>
      <c r="W1087" s="143"/>
      <c r="X1087" s="143"/>
      <c r="Y1087" s="147"/>
      <c r="Z1087" s="143"/>
      <c r="AA1087" s="143"/>
      <c r="AB1087" s="147"/>
      <c r="AC1087" s="147"/>
      <c r="AD1087" s="147"/>
      <c r="AE1087" s="143"/>
      <c r="AF1087" s="143"/>
      <c r="AG1087" s="147"/>
      <c r="AH1087" s="147"/>
      <c r="AI1087" s="147"/>
      <c r="AJ1087" s="143"/>
      <c r="AK1087" s="143"/>
      <c r="AL1087" s="147"/>
      <c r="AM1087" s="147"/>
      <c r="AN1087" s="147"/>
      <c r="AO1087" s="143"/>
      <c r="AP1087" s="143"/>
      <c r="AQ1087" s="147"/>
      <c r="AR1087" s="147"/>
      <c r="AS1087" s="147"/>
      <c r="AT1087" s="143"/>
      <c r="AU1087" s="143"/>
      <c r="AV1087" s="147"/>
      <c r="AW1087" s="147"/>
      <c r="AX1087" s="147"/>
      <c r="AY1087" s="147"/>
      <c r="AZ1087" s="147"/>
      <c r="BA1087" s="147"/>
      <c r="BB1087" s="312"/>
      <c r="BC1087" s="210"/>
    </row>
    <row r="1088" spans="1:55" ht="31.2" hidden="1">
      <c r="A1088" s="309"/>
      <c r="B1088" s="310"/>
      <c r="C1088" s="310"/>
      <c r="D1088" s="220" t="s">
        <v>43</v>
      </c>
      <c r="E1088" s="143">
        <f t="shared" si="1170"/>
        <v>0</v>
      </c>
      <c r="F1088" s="143">
        <f t="shared" si="1156"/>
        <v>0</v>
      </c>
      <c r="G1088" s="147"/>
      <c r="H1088" s="143"/>
      <c r="I1088" s="143"/>
      <c r="J1088" s="147"/>
      <c r="K1088" s="143"/>
      <c r="L1088" s="143"/>
      <c r="M1088" s="147"/>
      <c r="N1088" s="143"/>
      <c r="O1088" s="143"/>
      <c r="P1088" s="147"/>
      <c r="Q1088" s="143"/>
      <c r="R1088" s="143"/>
      <c r="S1088" s="147"/>
      <c r="T1088" s="143"/>
      <c r="U1088" s="143"/>
      <c r="V1088" s="147"/>
      <c r="W1088" s="143"/>
      <c r="X1088" s="143"/>
      <c r="Y1088" s="147"/>
      <c r="Z1088" s="143"/>
      <c r="AA1088" s="143"/>
      <c r="AB1088" s="147"/>
      <c r="AC1088" s="147"/>
      <c r="AD1088" s="147"/>
      <c r="AE1088" s="143"/>
      <c r="AF1088" s="143"/>
      <c r="AG1088" s="147"/>
      <c r="AH1088" s="147"/>
      <c r="AI1088" s="147"/>
      <c r="AJ1088" s="143"/>
      <c r="AK1088" s="143"/>
      <c r="AL1088" s="147"/>
      <c r="AM1088" s="147"/>
      <c r="AN1088" s="147"/>
      <c r="AO1088" s="143"/>
      <c r="AP1088" s="143"/>
      <c r="AQ1088" s="147"/>
      <c r="AR1088" s="147"/>
      <c r="AS1088" s="147"/>
      <c r="AT1088" s="143"/>
      <c r="AU1088" s="143"/>
      <c r="AV1088" s="147"/>
      <c r="AW1088" s="147"/>
      <c r="AX1088" s="147"/>
      <c r="AY1088" s="147"/>
      <c r="AZ1088" s="147"/>
      <c r="BA1088" s="147"/>
      <c r="BB1088" s="313"/>
      <c r="BC1088" s="210"/>
    </row>
    <row r="1089" spans="1:55" ht="22.5" customHeight="1">
      <c r="A1089" s="319" t="s">
        <v>557</v>
      </c>
      <c r="B1089" s="320"/>
      <c r="C1089" s="321"/>
      <c r="D1089" s="150" t="s">
        <v>41</v>
      </c>
      <c r="E1089" s="143">
        <f t="shared" si="1092"/>
        <v>763.63599999999997</v>
      </c>
      <c r="F1089" s="143">
        <f t="shared" ref="F1089:F1095" si="1171">I1089+L1089+O1089+R1089+U1089+X1089+AA1089+AF1089+AK1089+AP1089+AU1089+AZ1089</f>
        <v>652.96739000000002</v>
      </c>
      <c r="G1089" s="147"/>
      <c r="H1089" s="143">
        <f>H1090+H1091+H1092+H1094+H1095</f>
        <v>0</v>
      </c>
      <c r="I1089" s="143">
        <f t="shared" ref="I1089" si="1172">I1090+I1091+I1092+I1094+I1095</f>
        <v>0</v>
      </c>
      <c r="J1089" s="143"/>
      <c r="K1089" s="143">
        <f t="shared" ref="K1089:L1089" si="1173">K1090+K1091+K1092+K1094+K1095</f>
        <v>0</v>
      </c>
      <c r="L1089" s="143">
        <f t="shared" si="1173"/>
        <v>0</v>
      </c>
      <c r="M1089" s="143"/>
      <c r="N1089" s="143">
        <f t="shared" ref="N1089:O1089" si="1174">N1090+N1091+N1092+N1094+N1095</f>
        <v>0</v>
      </c>
      <c r="O1089" s="143">
        <f t="shared" si="1174"/>
        <v>0</v>
      </c>
      <c r="P1089" s="143"/>
      <c r="Q1089" s="143">
        <f t="shared" ref="Q1089:R1089" si="1175">Q1090+Q1091+Q1092+Q1094+Q1095</f>
        <v>0</v>
      </c>
      <c r="R1089" s="143">
        <f t="shared" si="1175"/>
        <v>0</v>
      </c>
      <c r="S1089" s="143"/>
      <c r="T1089" s="143">
        <f t="shared" ref="T1089:U1089" si="1176">T1090+T1091+T1092+T1094+T1095</f>
        <v>0</v>
      </c>
      <c r="U1089" s="143">
        <f t="shared" si="1176"/>
        <v>0</v>
      </c>
      <c r="V1089" s="143"/>
      <c r="W1089" s="143">
        <f t="shared" ref="W1089:X1089" si="1177">W1090+W1091+W1092+W1094+W1095</f>
        <v>0</v>
      </c>
      <c r="X1089" s="143">
        <f t="shared" si="1177"/>
        <v>0</v>
      </c>
      <c r="Y1089" s="143"/>
      <c r="Z1089" s="143">
        <f t="shared" ref="Z1089:AC1089" si="1178">Z1090+Z1091+Z1092+Z1094+Z1095</f>
        <v>349</v>
      </c>
      <c r="AA1089" s="143">
        <f t="shared" si="1178"/>
        <v>349</v>
      </c>
      <c r="AB1089" s="143">
        <f t="shared" si="1178"/>
        <v>0</v>
      </c>
      <c r="AC1089" s="143">
        <f t="shared" si="1178"/>
        <v>0</v>
      </c>
      <c r="AD1089" s="143"/>
      <c r="AE1089" s="143">
        <f t="shared" ref="AE1089:AH1089" si="1179">AE1090+AE1091+AE1092+AE1094+AE1095</f>
        <v>0</v>
      </c>
      <c r="AF1089" s="143">
        <f t="shared" si="1179"/>
        <v>0</v>
      </c>
      <c r="AG1089" s="143">
        <f t="shared" si="1179"/>
        <v>0</v>
      </c>
      <c r="AH1089" s="143">
        <f t="shared" si="1179"/>
        <v>0</v>
      </c>
      <c r="AI1089" s="143"/>
      <c r="AJ1089" s="143">
        <f t="shared" ref="AJ1089:AM1089" si="1180">AJ1090+AJ1091+AJ1092+AJ1094+AJ1095</f>
        <v>303.96739000000002</v>
      </c>
      <c r="AK1089" s="143">
        <f t="shared" si="1180"/>
        <v>303.96739000000002</v>
      </c>
      <c r="AL1089" s="143">
        <f t="shared" si="1180"/>
        <v>0</v>
      </c>
      <c r="AM1089" s="143">
        <f t="shared" si="1180"/>
        <v>0</v>
      </c>
      <c r="AN1089" s="143"/>
      <c r="AO1089" s="143">
        <f t="shared" ref="AO1089:AR1089" si="1181">AO1090+AO1091+AO1092+AO1094+AO1095</f>
        <v>0</v>
      </c>
      <c r="AP1089" s="143">
        <f t="shared" si="1181"/>
        <v>0</v>
      </c>
      <c r="AQ1089" s="143">
        <f t="shared" si="1181"/>
        <v>0</v>
      </c>
      <c r="AR1089" s="143">
        <f t="shared" si="1181"/>
        <v>0</v>
      </c>
      <c r="AS1089" s="143"/>
      <c r="AT1089" s="143">
        <f>AT1090+AT1091+AT1092+AT1094+AT1095</f>
        <v>0</v>
      </c>
      <c r="AU1089" s="143">
        <f t="shared" ref="AU1089:AW1089" si="1182">AU1090+AU1091+AU1092+AU1094+AU1095</f>
        <v>0</v>
      </c>
      <c r="AV1089" s="143">
        <f t="shared" si="1182"/>
        <v>0</v>
      </c>
      <c r="AW1089" s="143">
        <f t="shared" si="1182"/>
        <v>0</v>
      </c>
      <c r="AX1089" s="143"/>
      <c r="AY1089" s="143">
        <f t="shared" ref="AY1089:AZ1089" si="1183">AY1090+AY1091+AY1092+AY1094+AY1095</f>
        <v>110.66861</v>
      </c>
      <c r="AZ1089" s="143">
        <f t="shared" si="1183"/>
        <v>0</v>
      </c>
      <c r="BA1089" s="147"/>
      <c r="BB1089" s="147"/>
      <c r="BC1089" s="210"/>
    </row>
    <row r="1090" spans="1:55" ht="32.25" customHeight="1">
      <c r="A1090" s="322"/>
      <c r="B1090" s="323"/>
      <c r="C1090" s="324"/>
      <c r="D1090" s="148" t="s">
        <v>37</v>
      </c>
      <c r="E1090" s="143">
        <f t="shared" si="1092"/>
        <v>0</v>
      </c>
      <c r="F1090" s="143">
        <f t="shared" si="1171"/>
        <v>0</v>
      </c>
      <c r="G1090" s="147"/>
      <c r="H1090" s="143">
        <f>H1048</f>
        <v>0</v>
      </c>
      <c r="I1090" s="143">
        <f t="shared" ref="I1090:AS1090" si="1184">I1048</f>
        <v>0</v>
      </c>
      <c r="J1090" s="143">
        <f t="shared" si="1184"/>
        <v>0</v>
      </c>
      <c r="K1090" s="143">
        <f t="shared" si="1184"/>
        <v>0</v>
      </c>
      <c r="L1090" s="143">
        <f t="shared" si="1184"/>
        <v>0</v>
      </c>
      <c r="M1090" s="143">
        <f t="shared" si="1184"/>
        <v>0</v>
      </c>
      <c r="N1090" s="143">
        <f t="shared" si="1184"/>
        <v>0</v>
      </c>
      <c r="O1090" s="143">
        <f t="shared" si="1184"/>
        <v>0</v>
      </c>
      <c r="P1090" s="143">
        <f t="shared" si="1184"/>
        <v>0</v>
      </c>
      <c r="Q1090" s="143">
        <f t="shared" si="1184"/>
        <v>0</v>
      </c>
      <c r="R1090" s="143">
        <f t="shared" si="1184"/>
        <v>0</v>
      </c>
      <c r="S1090" s="143">
        <f t="shared" si="1184"/>
        <v>0</v>
      </c>
      <c r="T1090" s="143">
        <f t="shared" si="1184"/>
        <v>0</v>
      </c>
      <c r="U1090" s="143">
        <f t="shared" si="1184"/>
        <v>0</v>
      </c>
      <c r="V1090" s="143">
        <f t="shared" si="1184"/>
        <v>0</v>
      </c>
      <c r="W1090" s="143">
        <f t="shared" si="1184"/>
        <v>0</v>
      </c>
      <c r="X1090" s="143">
        <f t="shared" si="1184"/>
        <v>0</v>
      </c>
      <c r="Y1090" s="143">
        <f t="shared" si="1184"/>
        <v>0</v>
      </c>
      <c r="Z1090" s="143">
        <f t="shared" si="1184"/>
        <v>0</v>
      </c>
      <c r="AA1090" s="143">
        <f t="shared" si="1184"/>
        <v>0</v>
      </c>
      <c r="AB1090" s="143">
        <f t="shared" si="1184"/>
        <v>0</v>
      </c>
      <c r="AC1090" s="143">
        <f t="shared" si="1184"/>
        <v>0</v>
      </c>
      <c r="AD1090" s="143">
        <f t="shared" si="1184"/>
        <v>0</v>
      </c>
      <c r="AE1090" s="143">
        <f t="shared" si="1184"/>
        <v>0</v>
      </c>
      <c r="AF1090" s="143">
        <f t="shared" si="1184"/>
        <v>0</v>
      </c>
      <c r="AG1090" s="143">
        <f t="shared" si="1184"/>
        <v>0</v>
      </c>
      <c r="AH1090" s="143">
        <f t="shared" si="1184"/>
        <v>0</v>
      </c>
      <c r="AI1090" s="143">
        <f t="shared" si="1184"/>
        <v>0</v>
      </c>
      <c r="AJ1090" s="143">
        <f t="shared" si="1184"/>
        <v>0</v>
      </c>
      <c r="AK1090" s="143">
        <f t="shared" si="1184"/>
        <v>0</v>
      </c>
      <c r="AL1090" s="143">
        <f t="shared" si="1184"/>
        <v>0</v>
      </c>
      <c r="AM1090" s="143">
        <f t="shared" si="1184"/>
        <v>0</v>
      </c>
      <c r="AN1090" s="143">
        <f t="shared" si="1184"/>
        <v>0</v>
      </c>
      <c r="AO1090" s="143">
        <f t="shared" si="1184"/>
        <v>0</v>
      </c>
      <c r="AP1090" s="143">
        <f t="shared" si="1184"/>
        <v>0</v>
      </c>
      <c r="AQ1090" s="143">
        <f t="shared" si="1184"/>
        <v>0</v>
      </c>
      <c r="AR1090" s="143">
        <f t="shared" si="1184"/>
        <v>0</v>
      </c>
      <c r="AS1090" s="143">
        <f t="shared" si="1184"/>
        <v>0</v>
      </c>
      <c r="AT1090" s="143">
        <f>AT1048</f>
        <v>0</v>
      </c>
      <c r="AU1090" s="143">
        <f>AU1048</f>
        <v>0</v>
      </c>
      <c r="AV1090" s="143">
        <f t="shared" ref="AV1090:BA1095" si="1185">AV1048</f>
        <v>0</v>
      </c>
      <c r="AW1090" s="143">
        <f t="shared" si="1185"/>
        <v>0</v>
      </c>
      <c r="AX1090" s="143">
        <f t="shared" si="1185"/>
        <v>0</v>
      </c>
      <c r="AY1090" s="143">
        <f t="shared" si="1185"/>
        <v>0</v>
      </c>
      <c r="AZ1090" s="143">
        <f t="shared" si="1185"/>
        <v>0</v>
      </c>
      <c r="BA1090" s="143">
        <f t="shared" si="1185"/>
        <v>0</v>
      </c>
      <c r="BB1090" s="143"/>
      <c r="BC1090" s="210"/>
    </row>
    <row r="1091" spans="1:55" ht="50.25" customHeight="1">
      <c r="A1091" s="322"/>
      <c r="B1091" s="323"/>
      <c r="C1091" s="324"/>
      <c r="D1091" s="172" t="s">
        <v>2</v>
      </c>
      <c r="E1091" s="143">
        <f t="shared" si="1092"/>
        <v>0</v>
      </c>
      <c r="F1091" s="143">
        <f t="shared" si="1171"/>
        <v>0</v>
      </c>
      <c r="G1091" s="147"/>
      <c r="H1091" s="143">
        <f t="shared" ref="H1091:AU1091" si="1186">H1049</f>
        <v>0</v>
      </c>
      <c r="I1091" s="143">
        <f t="shared" si="1186"/>
        <v>0</v>
      </c>
      <c r="J1091" s="143">
        <f t="shared" si="1186"/>
        <v>0</v>
      </c>
      <c r="K1091" s="143">
        <f t="shared" si="1186"/>
        <v>0</v>
      </c>
      <c r="L1091" s="143">
        <f t="shared" si="1186"/>
        <v>0</v>
      </c>
      <c r="M1091" s="143">
        <f t="shared" si="1186"/>
        <v>0</v>
      </c>
      <c r="N1091" s="143">
        <f t="shared" si="1186"/>
        <v>0</v>
      </c>
      <c r="O1091" s="143">
        <f t="shared" si="1186"/>
        <v>0</v>
      </c>
      <c r="P1091" s="143">
        <f t="shared" si="1186"/>
        <v>0</v>
      </c>
      <c r="Q1091" s="143">
        <f t="shared" si="1186"/>
        <v>0</v>
      </c>
      <c r="R1091" s="143">
        <f t="shared" si="1186"/>
        <v>0</v>
      </c>
      <c r="S1091" s="143">
        <f t="shared" si="1186"/>
        <v>0</v>
      </c>
      <c r="T1091" s="143">
        <f t="shared" si="1186"/>
        <v>0</v>
      </c>
      <c r="U1091" s="143">
        <f t="shared" si="1186"/>
        <v>0</v>
      </c>
      <c r="V1091" s="143">
        <f t="shared" si="1186"/>
        <v>0</v>
      </c>
      <c r="W1091" s="143">
        <f t="shared" si="1186"/>
        <v>0</v>
      </c>
      <c r="X1091" s="143">
        <f t="shared" si="1186"/>
        <v>0</v>
      </c>
      <c r="Y1091" s="143">
        <f t="shared" si="1186"/>
        <v>0</v>
      </c>
      <c r="Z1091" s="143">
        <f t="shared" si="1186"/>
        <v>0</v>
      </c>
      <c r="AA1091" s="143">
        <f t="shared" si="1186"/>
        <v>0</v>
      </c>
      <c r="AB1091" s="143">
        <f t="shared" si="1186"/>
        <v>0</v>
      </c>
      <c r="AC1091" s="143">
        <f t="shared" si="1186"/>
        <v>0</v>
      </c>
      <c r="AD1091" s="143">
        <f t="shared" si="1186"/>
        <v>0</v>
      </c>
      <c r="AE1091" s="143">
        <f t="shared" si="1186"/>
        <v>0</v>
      </c>
      <c r="AF1091" s="143">
        <f t="shared" si="1186"/>
        <v>0</v>
      </c>
      <c r="AG1091" s="143">
        <f t="shared" si="1186"/>
        <v>0</v>
      </c>
      <c r="AH1091" s="143">
        <f t="shared" si="1186"/>
        <v>0</v>
      </c>
      <c r="AI1091" s="143">
        <f t="shared" si="1186"/>
        <v>0</v>
      </c>
      <c r="AJ1091" s="143">
        <f t="shared" si="1186"/>
        <v>0</v>
      </c>
      <c r="AK1091" s="143">
        <f t="shared" si="1186"/>
        <v>0</v>
      </c>
      <c r="AL1091" s="143">
        <f t="shared" si="1186"/>
        <v>0</v>
      </c>
      <c r="AM1091" s="143">
        <f t="shared" si="1186"/>
        <v>0</v>
      </c>
      <c r="AN1091" s="143">
        <f t="shared" si="1186"/>
        <v>0</v>
      </c>
      <c r="AO1091" s="143">
        <f t="shared" si="1186"/>
        <v>0</v>
      </c>
      <c r="AP1091" s="143">
        <f t="shared" si="1186"/>
        <v>0</v>
      </c>
      <c r="AQ1091" s="143">
        <f t="shared" si="1186"/>
        <v>0</v>
      </c>
      <c r="AR1091" s="143">
        <f t="shared" si="1186"/>
        <v>0</v>
      </c>
      <c r="AS1091" s="143">
        <f t="shared" si="1186"/>
        <v>0</v>
      </c>
      <c r="AT1091" s="143">
        <f t="shared" si="1186"/>
        <v>0</v>
      </c>
      <c r="AU1091" s="143">
        <f t="shared" si="1186"/>
        <v>0</v>
      </c>
      <c r="AV1091" s="143">
        <f t="shared" si="1185"/>
        <v>0</v>
      </c>
      <c r="AW1091" s="143">
        <f t="shared" si="1185"/>
        <v>0</v>
      </c>
      <c r="AX1091" s="143">
        <f t="shared" si="1185"/>
        <v>0</v>
      </c>
      <c r="AY1091" s="143">
        <f t="shared" si="1185"/>
        <v>0</v>
      </c>
      <c r="AZ1091" s="143">
        <f t="shared" si="1185"/>
        <v>0</v>
      </c>
      <c r="BA1091" s="143">
        <f t="shared" si="1185"/>
        <v>0</v>
      </c>
      <c r="BB1091" s="143"/>
      <c r="BC1091" s="210"/>
    </row>
    <row r="1092" spans="1:55" ht="22.5" customHeight="1">
      <c r="A1092" s="322"/>
      <c r="B1092" s="323"/>
      <c r="C1092" s="324"/>
      <c r="D1092" s="217" t="s">
        <v>268</v>
      </c>
      <c r="E1092" s="143">
        <f>H1092+K1092+N1092+Q1092+T1092+W1092+Z1092+AE1092+AJ1092+AO1092+AT1092+AY1092</f>
        <v>763.63599999999997</v>
      </c>
      <c r="F1092" s="143">
        <f t="shared" si="1171"/>
        <v>652.96739000000002</v>
      </c>
      <c r="G1092" s="147"/>
      <c r="H1092" s="143">
        <f t="shared" ref="H1092:AU1092" si="1187">H1050</f>
        <v>0</v>
      </c>
      <c r="I1092" s="143">
        <f t="shared" si="1187"/>
        <v>0</v>
      </c>
      <c r="J1092" s="143">
        <f t="shared" si="1187"/>
        <v>0</v>
      </c>
      <c r="K1092" s="143">
        <f t="shared" si="1187"/>
        <v>0</v>
      </c>
      <c r="L1092" s="143">
        <f t="shared" si="1187"/>
        <v>0</v>
      </c>
      <c r="M1092" s="143">
        <f t="shared" si="1187"/>
        <v>0</v>
      </c>
      <c r="N1092" s="143">
        <f t="shared" si="1187"/>
        <v>0</v>
      </c>
      <c r="O1092" s="143">
        <f t="shared" si="1187"/>
        <v>0</v>
      </c>
      <c r="P1092" s="143">
        <f t="shared" si="1187"/>
        <v>0</v>
      </c>
      <c r="Q1092" s="143">
        <f t="shared" si="1187"/>
        <v>0</v>
      </c>
      <c r="R1092" s="143">
        <f t="shared" si="1187"/>
        <v>0</v>
      </c>
      <c r="S1092" s="143">
        <f t="shared" si="1187"/>
        <v>0</v>
      </c>
      <c r="T1092" s="143">
        <f t="shared" si="1187"/>
        <v>0</v>
      </c>
      <c r="U1092" s="143">
        <f t="shared" si="1187"/>
        <v>0</v>
      </c>
      <c r="V1092" s="143">
        <f t="shared" si="1187"/>
        <v>0</v>
      </c>
      <c r="W1092" s="143">
        <f t="shared" si="1187"/>
        <v>0</v>
      </c>
      <c r="X1092" s="143">
        <f t="shared" si="1187"/>
        <v>0</v>
      </c>
      <c r="Y1092" s="143">
        <f t="shared" si="1187"/>
        <v>0</v>
      </c>
      <c r="Z1092" s="143">
        <f t="shared" si="1187"/>
        <v>349</v>
      </c>
      <c r="AA1092" s="143">
        <f t="shared" si="1187"/>
        <v>349</v>
      </c>
      <c r="AB1092" s="143">
        <f t="shared" si="1187"/>
        <v>0</v>
      </c>
      <c r="AC1092" s="143">
        <f t="shared" si="1187"/>
        <v>0</v>
      </c>
      <c r="AD1092" s="143">
        <f t="shared" si="1187"/>
        <v>0</v>
      </c>
      <c r="AE1092" s="143">
        <f t="shared" si="1187"/>
        <v>0</v>
      </c>
      <c r="AF1092" s="143">
        <f t="shared" si="1187"/>
        <v>0</v>
      </c>
      <c r="AG1092" s="143">
        <f t="shared" si="1187"/>
        <v>0</v>
      </c>
      <c r="AH1092" s="143">
        <f t="shared" si="1187"/>
        <v>0</v>
      </c>
      <c r="AI1092" s="143">
        <f t="shared" si="1187"/>
        <v>0</v>
      </c>
      <c r="AJ1092" s="143">
        <f t="shared" si="1187"/>
        <v>303.96739000000002</v>
      </c>
      <c r="AK1092" s="143">
        <f t="shared" si="1187"/>
        <v>303.96739000000002</v>
      </c>
      <c r="AL1092" s="143">
        <f t="shared" si="1187"/>
        <v>0</v>
      </c>
      <c r="AM1092" s="143">
        <f t="shared" si="1187"/>
        <v>0</v>
      </c>
      <c r="AN1092" s="143">
        <f t="shared" si="1187"/>
        <v>0</v>
      </c>
      <c r="AO1092" s="143">
        <f t="shared" si="1187"/>
        <v>0</v>
      </c>
      <c r="AP1092" s="143">
        <f t="shared" si="1187"/>
        <v>0</v>
      </c>
      <c r="AQ1092" s="143">
        <f t="shared" si="1187"/>
        <v>0</v>
      </c>
      <c r="AR1092" s="143">
        <f t="shared" si="1187"/>
        <v>0</v>
      </c>
      <c r="AS1092" s="143">
        <f t="shared" si="1187"/>
        <v>0</v>
      </c>
      <c r="AT1092" s="143">
        <f t="shared" si="1187"/>
        <v>0</v>
      </c>
      <c r="AU1092" s="143">
        <f t="shared" si="1187"/>
        <v>0</v>
      </c>
      <c r="AV1092" s="143">
        <f t="shared" si="1185"/>
        <v>0</v>
      </c>
      <c r="AW1092" s="143">
        <f t="shared" si="1185"/>
        <v>0</v>
      </c>
      <c r="AX1092" s="143">
        <f t="shared" si="1185"/>
        <v>0</v>
      </c>
      <c r="AY1092" s="143">
        <f t="shared" si="1185"/>
        <v>110.66861</v>
      </c>
      <c r="AZ1092" s="143">
        <f t="shared" si="1185"/>
        <v>0</v>
      </c>
      <c r="BA1092" s="143">
        <f t="shared" si="1185"/>
        <v>0</v>
      </c>
      <c r="BB1092" s="143"/>
      <c r="BC1092" s="210"/>
    </row>
    <row r="1093" spans="1:55" ht="82.5" customHeight="1">
      <c r="A1093" s="322"/>
      <c r="B1093" s="323"/>
      <c r="C1093" s="324"/>
      <c r="D1093" s="217" t="s">
        <v>274</v>
      </c>
      <c r="E1093" s="143">
        <f t="shared" ref="E1093:E1095" si="1188">H1093+K1093+N1093+Q1093+T1093+W1093+Z1093+AE1093+AJ1093+AO1093+AT1093+AY1093</f>
        <v>0</v>
      </c>
      <c r="F1093" s="143">
        <f t="shared" si="1171"/>
        <v>0</v>
      </c>
      <c r="G1093" s="147"/>
      <c r="H1093" s="143">
        <f t="shared" ref="H1093:AT1093" si="1189">H1051</f>
        <v>0</v>
      </c>
      <c r="I1093" s="143">
        <f t="shared" si="1189"/>
        <v>0</v>
      </c>
      <c r="J1093" s="143">
        <f t="shared" si="1189"/>
        <v>0</v>
      </c>
      <c r="K1093" s="143">
        <f t="shared" si="1189"/>
        <v>0</v>
      </c>
      <c r="L1093" s="143">
        <f t="shared" si="1189"/>
        <v>0</v>
      </c>
      <c r="M1093" s="143">
        <f t="shared" si="1189"/>
        <v>0</v>
      </c>
      <c r="N1093" s="143">
        <f t="shared" si="1189"/>
        <v>0</v>
      </c>
      <c r="O1093" s="143">
        <f t="shared" si="1189"/>
        <v>0</v>
      </c>
      <c r="P1093" s="143">
        <f t="shared" si="1189"/>
        <v>0</v>
      </c>
      <c r="Q1093" s="143">
        <f t="shared" si="1189"/>
        <v>0</v>
      </c>
      <c r="R1093" s="143">
        <f t="shared" si="1189"/>
        <v>0</v>
      </c>
      <c r="S1093" s="143">
        <f t="shared" si="1189"/>
        <v>0</v>
      </c>
      <c r="T1093" s="143">
        <f t="shared" si="1189"/>
        <v>0</v>
      </c>
      <c r="U1093" s="143">
        <f t="shared" si="1189"/>
        <v>0</v>
      </c>
      <c r="V1093" s="143">
        <f t="shared" si="1189"/>
        <v>0</v>
      </c>
      <c r="W1093" s="143">
        <f t="shared" si="1189"/>
        <v>0</v>
      </c>
      <c r="X1093" s="143">
        <f t="shared" si="1189"/>
        <v>0</v>
      </c>
      <c r="Y1093" s="143">
        <f t="shared" si="1189"/>
        <v>0</v>
      </c>
      <c r="Z1093" s="143">
        <f t="shared" si="1189"/>
        <v>0</v>
      </c>
      <c r="AA1093" s="143">
        <f t="shared" si="1189"/>
        <v>0</v>
      </c>
      <c r="AB1093" s="143">
        <f t="shared" si="1189"/>
        <v>0</v>
      </c>
      <c r="AC1093" s="143">
        <f t="shared" si="1189"/>
        <v>0</v>
      </c>
      <c r="AD1093" s="143">
        <f t="shared" si="1189"/>
        <v>0</v>
      </c>
      <c r="AE1093" s="143">
        <f t="shared" si="1189"/>
        <v>0</v>
      </c>
      <c r="AF1093" s="143">
        <f t="shared" si="1189"/>
        <v>0</v>
      </c>
      <c r="AG1093" s="143">
        <f t="shared" si="1189"/>
        <v>0</v>
      </c>
      <c r="AH1093" s="143">
        <f t="shared" si="1189"/>
        <v>0</v>
      </c>
      <c r="AI1093" s="143">
        <f t="shared" si="1189"/>
        <v>0</v>
      </c>
      <c r="AJ1093" s="143">
        <f t="shared" si="1189"/>
        <v>0</v>
      </c>
      <c r="AK1093" s="143">
        <f t="shared" si="1189"/>
        <v>0</v>
      </c>
      <c r="AL1093" s="143">
        <f t="shared" si="1189"/>
        <v>0</v>
      </c>
      <c r="AM1093" s="143">
        <f t="shared" si="1189"/>
        <v>0</v>
      </c>
      <c r="AN1093" s="143">
        <f t="shared" si="1189"/>
        <v>0</v>
      </c>
      <c r="AO1093" s="143">
        <f t="shared" si="1189"/>
        <v>0</v>
      </c>
      <c r="AP1093" s="143">
        <f t="shared" si="1189"/>
        <v>0</v>
      </c>
      <c r="AQ1093" s="143">
        <f t="shared" si="1189"/>
        <v>0</v>
      </c>
      <c r="AR1093" s="143">
        <f t="shared" si="1189"/>
        <v>0</v>
      </c>
      <c r="AS1093" s="143">
        <f t="shared" si="1189"/>
        <v>0</v>
      </c>
      <c r="AT1093" s="143">
        <f t="shared" si="1189"/>
        <v>0</v>
      </c>
      <c r="AU1093" s="143"/>
      <c r="AV1093" s="143">
        <f t="shared" si="1185"/>
        <v>0</v>
      </c>
      <c r="AW1093" s="143">
        <f t="shared" si="1185"/>
        <v>0</v>
      </c>
      <c r="AX1093" s="143">
        <f t="shared" si="1185"/>
        <v>0</v>
      </c>
      <c r="AY1093" s="143">
        <f t="shared" si="1185"/>
        <v>0</v>
      </c>
      <c r="AZ1093" s="143">
        <f t="shared" si="1185"/>
        <v>0</v>
      </c>
      <c r="BA1093" s="143">
        <f t="shared" si="1185"/>
        <v>0</v>
      </c>
      <c r="BB1093" s="143"/>
      <c r="BC1093" s="210"/>
    </row>
    <row r="1094" spans="1:55" ht="22.5" customHeight="1">
      <c r="A1094" s="322"/>
      <c r="B1094" s="323"/>
      <c r="C1094" s="324"/>
      <c r="D1094" s="217" t="s">
        <v>269</v>
      </c>
      <c r="E1094" s="143">
        <f t="shared" si="1188"/>
        <v>0</v>
      </c>
      <c r="F1094" s="143">
        <f t="shared" si="1171"/>
        <v>0</v>
      </c>
      <c r="G1094" s="147"/>
      <c r="H1094" s="143">
        <f t="shared" ref="H1094:AT1094" si="1190">H1052</f>
        <v>0</v>
      </c>
      <c r="I1094" s="143">
        <f t="shared" si="1190"/>
        <v>0</v>
      </c>
      <c r="J1094" s="143">
        <f t="shared" si="1190"/>
        <v>0</v>
      </c>
      <c r="K1094" s="143">
        <f t="shared" si="1190"/>
        <v>0</v>
      </c>
      <c r="L1094" s="143">
        <f t="shared" si="1190"/>
        <v>0</v>
      </c>
      <c r="M1094" s="143">
        <f t="shared" si="1190"/>
        <v>0</v>
      </c>
      <c r="N1094" s="143">
        <f t="shared" si="1190"/>
        <v>0</v>
      </c>
      <c r="O1094" s="143">
        <f t="shared" si="1190"/>
        <v>0</v>
      </c>
      <c r="P1094" s="143">
        <f t="shared" si="1190"/>
        <v>0</v>
      </c>
      <c r="Q1094" s="143">
        <f t="shared" si="1190"/>
        <v>0</v>
      </c>
      <c r="R1094" s="143">
        <f t="shared" si="1190"/>
        <v>0</v>
      </c>
      <c r="S1094" s="143">
        <f t="shared" si="1190"/>
        <v>0</v>
      </c>
      <c r="T1094" s="143">
        <f t="shared" si="1190"/>
        <v>0</v>
      </c>
      <c r="U1094" s="143">
        <f t="shared" si="1190"/>
        <v>0</v>
      </c>
      <c r="V1094" s="143">
        <f t="shared" si="1190"/>
        <v>0</v>
      </c>
      <c r="W1094" s="143">
        <f t="shared" si="1190"/>
        <v>0</v>
      </c>
      <c r="X1094" s="143">
        <f t="shared" si="1190"/>
        <v>0</v>
      </c>
      <c r="Y1094" s="143">
        <f t="shared" si="1190"/>
        <v>0</v>
      </c>
      <c r="Z1094" s="143">
        <f t="shared" si="1190"/>
        <v>0</v>
      </c>
      <c r="AA1094" s="143">
        <f t="shared" si="1190"/>
        <v>0</v>
      </c>
      <c r="AB1094" s="143">
        <f t="shared" si="1190"/>
        <v>0</v>
      </c>
      <c r="AC1094" s="143">
        <f t="shared" si="1190"/>
        <v>0</v>
      </c>
      <c r="AD1094" s="143">
        <f t="shared" si="1190"/>
        <v>0</v>
      </c>
      <c r="AE1094" s="143">
        <f t="shared" si="1190"/>
        <v>0</v>
      </c>
      <c r="AF1094" s="143">
        <f t="shared" si="1190"/>
        <v>0</v>
      </c>
      <c r="AG1094" s="143">
        <f t="shared" si="1190"/>
        <v>0</v>
      </c>
      <c r="AH1094" s="143">
        <f t="shared" si="1190"/>
        <v>0</v>
      </c>
      <c r="AI1094" s="143">
        <f t="shared" si="1190"/>
        <v>0</v>
      </c>
      <c r="AJ1094" s="143">
        <f t="shared" si="1190"/>
        <v>0</v>
      </c>
      <c r="AK1094" s="143">
        <f t="shared" si="1190"/>
        <v>0</v>
      </c>
      <c r="AL1094" s="143">
        <f t="shared" si="1190"/>
        <v>0</v>
      </c>
      <c r="AM1094" s="143">
        <f t="shared" si="1190"/>
        <v>0</v>
      </c>
      <c r="AN1094" s="143">
        <f t="shared" si="1190"/>
        <v>0</v>
      </c>
      <c r="AO1094" s="143">
        <f t="shared" si="1190"/>
        <v>0</v>
      </c>
      <c r="AP1094" s="143">
        <f t="shared" si="1190"/>
        <v>0</v>
      </c>
      <c r="AQ1094" s="143">
        <f t="shared" si="1190"/>
        <v>0</v>
      </c>
      <c r="AR1094" s="143">
        <f t="shared" si="1190"/>
        <v>0</v>
      </c>
      <c r="AS1094" s="143">
        <f t="shared" si="1190"/>
        <v>0</v>
      </c>
      <c r="AT1094" s="143">
        <f t="shared" si="1190"/>
        <v>0</v>
      </c>
      <c r="AU1094" s="143"/>
      <c r="AV1094" s="143">
        <f t="shared" si="1185"/>
        <v>0</v>
      </c>
      <c r="AW1094" s="143">
        <f t="shared" si="1185"/>
        <v>0</v>
      </c>
      <c r="AX1094" s="143">
        <f t="shared" si="1185"/>
        <v>0</v>
      </c>
      <c r="AY1094" s="143">
        <f t="shared" si="1185"/>
        <v>0</v>
      </c>
      <c r="AZ1094" s="143">
        <f t="shared" si="1185"/>
        <v>0</v>
      </c>
      <c r="BA1094" s="143">
        <f t="shared" si="1185"/>
        <v>0</v>
      </c>
      <c r="BB1094" s="143"/>
      <c r="BC1094" s="210"/>
    </row>
    <row r="1095" spans="1:55" ht="31.2">
      <c r="A1095" s="325"/>
      <c r="B1095" s="326"/>
      <c r="C1095" s="327"/>
      <c r="D1095" s="220" t="s">
        <v>43</v>
      </c>
      <c r="E1095" s="143">
        <f t="shared" si="1188"/>
        <v>0</v>
      </c>
      <c r="F1095" s="143">
        <f t="shared" si="1171"/>
        <v>0</v>
      </c>
      <c r="G1095" s="147"/>
      <c r="H1095" s="143">
        <f t="shared" ref="H1095:AT1095" si="1191">H1053</f>
        <v>0</v>
      </c>
      <c r="I1095" s="143">
        <f t="shared" si="1191"/>
        <v>0</v>
      </c>
      <c r="J1095" s="143">
        <f t="shared" si="1191"/>
        <v>0</v>
      </c>
      <c r="K1095" s="143">
        <f t="shared" si="1191"/>
        <v>0</v>
      </c>
      <c r="L1095" s="143">
        <f t="shared" si="1191"/>
        <v>0</v>
      </c>
      <c r="M1095" s="143">
        <f t="shared" si="1191"/>
        <v>0</v>
      </c>
      <c r="N1095" s="143">
        <f t="shared" si="1191"/>
        <v>0</v>
      </c>
      <c r="O1095" s="143">
        <f t="shared" si="1191"/>
        <v>0</v>
      </c>
      <c r="P1095" s="143">
        <f t="shared" si="1191"/>
        <v>0</v>
      </c>
      <c r="Q1095" s="143">
        <f t="shared" si="1191"/>
        <v>0</v>
      </c>
      <c r="R1095" s="143">
        <f t="shared" si="1191"/>
        <v>0</v>
      </c>
      <c r="S1095" s="143">
        <f t="shared" si="1191"/>
        <v>0</v>
      </c>
      <c r="T1095" s="143">
        <f t="shared" si="1191"/>
        <v>0</v>
      </c>
      <c r="U1095" s="143">
        <f t="shared" si="1191"/>
        <v>0</v>
      </c>
      <c r="V1095" s="143">
        <f t="shared" si="1191"/>
        <v>0</v>
      </c>
      <c r="W1095" s="143">
        <f t="shared" si="1191"/>
        <v>0</v>
      </c>
      <c r="X1095" s="143">
        <f t="shared" si="1191"/>
        <v>0</v>
      </c>
      <c r="Y1095" s="143">
        <f t="shared" si="1191"/>
        <v>0</v>
      </c>
      <c r="Z1095" s="143">
        <f t="shared" si="1191"/>
        <v>0</v>
      </c>
      <c r="AA1095" s="143">
        <f t="shared" si="1191"/>
        <v>0</v>
      </c>
      <c r="AB1095" s="143">
        <f t="shared" si="1191"/>
        <v>0</v>
      </c>
      <c r="AC1095" s="143">
        <f t="shared" si="1191"/>
        <v>0</v>
      </c>
      <c r="AD1095" s="143">
        <f t="shared" si="1191"/>
        <v>0</v>
      </c>
      <c r="AE1095" s="143">
        <f t="shared" si="1191"/>
        <v>0</v>
      </c>
      <c r="AF1095" s="143">
        <f t="shared" si="1191"/>
        <v>0</v>
      </c>
      <c r="AG1095" s="143">
        <f t="shared" si="1191"/>
        <v>0</v>
      </c>
      <c r="AH1095" s="143">
        <f t="shared" si="1191"/>
        <v>0</v>
      </c>
      <c r="AI1095" s="143">
        <f t="shared" si="1191"/>
        <v>0</v>
      </c>
      <c r="AJ1095" s="143">
        <f t="shared" si="1191"/>
        <v>0</v>
      </c>
      <c r="AK1095" s="143">
        <f t="shared" si="1191"/>
        <v>0</v>
      </c>
      <c r="AL1095" s="143">
        <f t="shared" si="1191"/>
        <v>0</v>
      </c>
      <c r="AM1095" s="143">
        <f t="shared" si="1191"/>
        <v>0</v>
      </c>
      <c r="AN1095" s="143">
        <f t="shared" si="1191"/>
        <v>0</v>
      </c>
      <c r="AO1095" s="143">
        <f t="shared" si="1191"/>
        <v>0</v>
      </c>
      <c r="AP1095" s="143">
        <f t="shared" si="1191"/>
        <v>0</v>
      </c>
      <c r="AQ1095" s="143">
        <f t="shared" si="1191"/>
        <v>0</v>
      </c>
      <c r="AR1095" s="143">
        <f t="shared" si="1191"/>
        <v>0</v>
      </c>
      <c r="AS1095" s="143">
        <f t="shared" si="1191"/>
        <v>0</v>
      </c>
      <c r="AT1095" s="143">
        <f t="shared" si="1191"/>
        <v>0</v>
      </c>
      <c r="AU1095" s="143"/>
      <c r="AV1095" s="143">
        <f t="shared" si="1185"/>
        <v>0</v>
      </c>
      <c r="AW1095" s="143">
        <f t="shared" si="1185"/>
        <v>0</v>
      </c>
      <c r="AX1095" s="143">
        <f t="shared" si="1185"/>
        <v>0</v>
      </c>
      <c r="AY1095" s="143">
        <f t="shared" si="1185"/>
        <v>0</v>
      </c>
      <c r="AZ1095" s="143">
        <f t="shared" si="1185"/>
        <v>0</v>
      </c>
      <c r="BA1095" s="143">
        <f t="shared" si="1185"/>
        <v>0</v>
      </c>
      <c r="BB1095" s="143"/>
      <c r="BC1095" s="210"/>
    </row>
    <row r="1096" spans="1:55" ht="22.5" customHeight="1">
      <c r="A1096" s="309" t="s">
        <v>558</v>
      </c>
      <c r="B1096" s="328"/>
      <c r="C1096" s="328"/>
      <c r="D1096" s="150" t="s">
        <v>41</v>
      </c>
      <c r="E1096" s="143">
        <f t="shared" ref="E1096:E1098" si="1192">H1096+K1096+N1096+Q1096+T1096+W1096+Z1096+AE1096+AJ1096+AO1096+AT1096+AY1096</f>
        <v>763.63599999999997</v>
      </c>
      <c r="F1096" s="143">
        <f t="shared" ref="F1096:F1102" si="1193">I1096+L1096+O1096+R1096+U1096+X1096+AA1096+AF1096+AK1096+AP1096+AU1096+AZ1096</f>
        <v>652.96739000000002</v>
      </c>
      <c r="G1096" s="147"/>
      <c r="H1096" s="143">
        <f>H1097+H1098+H1099+H1101+H1102</f>
        <v>0</v>
      </c>
      <c r="I1096" s="143">
        <f t="shared" ref="I1096" si="1194">I1097+I1098+I1099+I1101+I1102</f>
        <v>0</v>
      </c>
      <c r="J1096" s="143"/>
      <c r="K1096" s="143">
        <f t="shared" ref="K1096:L1096" si="1195">K1097+K1098+K1099+K1101+K1102</f>
        <v>0</v>
      </c>
      <c r="L1096" s="143">
        <f t="shared" si="1195"/>
        <v>0</v>
      </c>
      <c r="M1096" s="143"/>
      <c r="N1096" s="143">
        <f t="shared" ref="N1096:O1096" si="1196">N1097+N1098+N1099+N1101+N1102</f>
        <v>0</v>
      </c>
      <c r="O1096" s="143">
        <f t="shared" si="1196"/>
        <v>0</v>
      </c>
      <c r="P1096" s="143"/>
      <c r="Q1096" s="143">
        <f t="shared" ref="Q1096:R1096" si="1197">Q1097+Q1098+Q1099+Q1101+Q1102</f>
        <v>0</v>
      </c>
      <c r="R1096" s="143">
        <f t="shared" si="1197"/>
        <v>0</v>
      </c>
      <c r="S1096" s="143"/>
      <c r="T1096" s="143">
        <f t="shared" ref="T1096:U1096" si="1198">T1097+T1098+T1099+T1101+T1102</f>
        <v>0</v>
      </c>
      <c r="U1096" s="143">
        <f t="shared" si="1198"/>
        <v>0</v>
      </c>
      <c r="V1096" s="143"/>
      <c r="W1096" s="143">
        <f t="shared" ref="W1096:X1096" si="1199">W1097+W1098+W1099+W1101+W1102</f>
        <v>0</v>
      </c>
      <c r="X1096" s="143">
        <f t="shared" si="1199"/>
        <v>0</v>
      </c>
      <c r="Y1096" s="143"/>
      <c r="Z1096" s="143">
        <f t="shared" ref="Z1096:AC1096" si="1200">Z1097+Z1098+Z1099+Z1101+Z1102</f>
        <v>349</v>
      </c>
      <c r="AA1096" s="143">
        <f t="shared" si="1200"/>
        <v>349</v>
      </c>
      <c r="AB1096" s="143">
        <f t="shared" si="1200"/>
        <v>0</v>
      </c>
      <c r="AC1096" s="143">
        <f t="shared" si="1200"/>
        <v>0</v>
      </c>
      <c r="AD1096" s="143"/>
      <c r="AE1096" s="143">
        <f t="shared" ref="AE1096:AH1096" si="1201">AE1097+AE1098+AE1099+AE1101+AE1102</f>
        <v>0</v>
      </c>
      <c r="AF1096" s="143">
        <f t="shared" si="1201"/>
        <v>0</v>
      </c>
      <c r="AG1096" s="143">
        <f t="shared" si="1201"/>
        <v>0</v>
      </c>
      <c r="AH1096" s="143">
        <f t="shared" si="1201"/>
        <v>0</v>
      </c>
      <c r="AI1096" s="143"/>
      <c r="AJ1096" s="143">
        <f t="shared" ref="AJ1096:AM1096" si="1202">AJ1097+AJ1098+AJ1099+AJ1101+AJ1102</f>
        <v>303.96739000000002</v>
      </c>
      <c r="AK1096" s="143">
        <f t="shared" si="1202"/>
        <v>303.96739000000002</v>
      </c>
      <c r="AL1096" s="143">
        <f t="shared" si="1202"/>
        <v>0</v>
      </c>
      <c r="AM1096" s="143">
        <f t="shared" si="1202"/>
        <v>0</v>
      </c>
      <c r="AN1096" s="143"/>
      <c r="AO1096" s="143">
        <f t="shared" ref="AO1096:AR1096" si="1203">AO1097+AO1098+AO1099+AO1101+AO1102</f>
        <v>0</v>
      </c>
      <c r="AP1096" s="143">
        <f t="shared" si="1203"/>
        <v>0</v>
      </c>
      <c r="AQ1096" s="143">
        <f t="shared" si="1203"/>
        <v>0</v>
      </c>
      <c r="AR1096" s="143">
        <f t="shared" si="1203"/>
        <v>0</v>
      </c>
      <c r="AS1096" s="143"/>
      <c r="AT1096" s="143">
        <f t="shared" ref="AT1096:AW1096" si="1204">AT1097+AT1098+AT1099+AT1101+AT1102</f>
        <v>0</v>
      </c>
      <c r="AU1096" s="143">
        <f t="shared" si="1204"/>
        <v>0</v>
      </c>
      <c r="AV1096" s="143">
        <f t="shared" si="1204"/>
        <v>0</v>
      </c>
      <c r="AW1096" s="143">
        <f t="shared" si="1204"/>
        <v>0</v>
      </c>
      <c r="AX1096" s="143"/>
      <c r="AY1096" s="143">
        <f t="shared" ref="AY1096:AZ1096" si="1205">AY1097+AY1098+AY1099+AY1101+AY1102</f>
        <v>110.66861</v>
      </c>
      <c r="AZ1096" s="143">
        <f t="shared" si="1205"/>
        <v>0</v>
      </c>
      <c r="BA1096" s="147"/>
      <c r="BB1096" s="147"/>
      <c r="BC1096" s="174"/>
    </row>
    <row r="1097" spans="1:55" ht="32.25" customHeight="1">
      <c r="A1097" s="309"/>
      <c r="B1097" s="328"/>
      <c r="C1097" s="328"/>
      <c r="D1097" s="148" t="s">
        <v>37</v>
      </c>
      <c r="E1097" s="143">
        <f t="shared" si="1192"/>
        <v>0</v>
      </c>
      <c r="F1097" s="143">
        <f t="shared" si="1193"/>
        <v>0</v>
      </c>
      <c r="G1097" s="147"/>
      <c r="H1097" s="143">
        <f>H1090</f>
        <v>0</v>
      </c>
      <c r="I1097" s="143">
        <f t="shared" ref="I1097:BA1097" si="1206">I1090</f>
        <v>0</v>
      </c>
      <c r="J1097" s="143">
        <f t="shared" si="1206"/>
        <v>0</v>
      </c>
      <c r="K1097" s="143">
        <f t="shared" si="1206"/>
        <v>0</v>
      </c>
      <c r="L1097" s="143">
        <f t="shared" si="1206"/>
        <v>0</v>
      </c>
      <c r="M1097" s="143">
        <f t="shared" si="1206"/>
        <v>0</v>
      </c>
      <c r="N1097" s="143">
        <f t="shared" si="1206"/>
        <v>0</v>
      </c>
      <c r="O1097" s="143">
        <f t="shared" si="1206"/>
        <v>0</v>
      </c>
      <c r="P1097" s="143">
        <f t="shared" si="1206"/>
        <v>0</v>
      </c>
      <c r="Q1097" s="143">
        <f t="shared" si="1206"/>
        <v>0</v>
      </c>
      <c r="R1097" s="143">
        <f t="shared" si="1206"/>
        <v>0</v>
      </c>
      <c r="S1097" s="143">
        <f t="shared" si="1206"/>
        <v>0</v>
      </c>
      <c r="T1097" s="143">
        <f t="shared" si="1206"/>
        <v>0</v>
      </c>
      <c r="U1097" s="143">
        <f t="shared" si="1206"/>
        <v>0</v>
      </c>
      <c r="V1097" s="143">
        <f t="shared" si="1206"/>
        <v>0</v>
      </c>
      <c r="W1097" s="143">
        <f t="shared" si="1206"/>
        <v>0</v>
      </c>
      <c r="X1097" s="143">
        <f t="shared" si="1206"/>
        <v>0</v>
      </c>
      <c r="Y1097" s="143">
        <f t="shared" si="1206"/>
        <v>0</v>
      </c>
      <c r="Z1097" s="143">
        <f t="shared" si="1206"/>
        <v>0</v>
      </c>
      <c r="AA1097" s="143">
        <f t="shared" si="1206"/>
        <v>0</v>
      </c>
      <c r="AB1097" s="143">
        <f t="shared" si="1206"/>
        <v>0</v>
      </c>
      <c r="AC1097" s="143">
        <f t="shared" si="1206"/>
        <v>0</v>
      </c>
      <c r="AD1097" s="143">
        <f t="shared" si="1206"/>
        <v>0</v>
      </c>
      <c r="AE1097" s="143">
        <f t="shared" si="1206"/>
        <v>0</v>
      </c>
      <c r="AF1097" s="143">
        <f t="shared" si="1206"/>
        <v>0</v>
      </c>
      <c r="AG1097" s="143">
        <f t="shared" si="1206"/>
        <v>0</v>
      </c>
      <c r="AH1097" s="143">
        <f t="shared" si="1206"/>
        <v>0</v>
      </c>
      <c r="AI1097" s="143">
        <f t="shared" si="1206"/>
        <v>0</v>
      </c>
      <c r="AJ1097" s="143">
        <f t="shared" si="1206"/>
        <v>0</v>
      </c>
      <c r="AK1097" s="143">
        <f t="shared" si="1206"/>
        <v>0</v>
      </c>
      <c r="AL1097" s="143">
        <f t="shared" si="1206"/>
        <v>0</v>
      </c>
      <c r="AM1097" s="143">
        <f t="shared" si="1206"/>
        <v>0</v>
      </c>
      <c r="AN1097" s="143">
        <f t="shared" si="1206"/>
        <v>0</v>
      </c>
      <c r="AO1097" s="143">
        <f t="shared" si="1206"/>
        <v>0</v>
      </c>
      <c r="AP1097" s="143">
        <f t="shared" si="1206"/>
        <v>0</v>
      </c>
      <c r="AQ1097" s="143">
        <f t="shared" si="1206"/>
        <v>0</v>
      </c>
      <c r="AR1097" s="143">
        <f t="shared" si="1206"/>
        <v>0</v>
      </c>
      <c r="AS1097" s="143">
        <f t="shared" si="1206"/>
        <v>0</v>
      </c>
      <c r="AT1097" s="143">
        <f t="shared" si="1206"/>
        <v>0</v>
      </c>
      <c r="AU1097" s="143"/>
      <c r="AV1097" s="143">
        <f t="shared" si="1206"/>
        <v>0</v>
      </c>
      <c r="AW1097" s="143">
        <f t="shared" si="1206"/>
        <v>0</v>
      </c>
      <c r="AX1097" s="143">
        <f t="shared" si="1206"/>
        <v>0</v>
      </c>
      <c r="AY1097" s="143">
        <f t="shared" si="1206"/>
        <v>0</v>
      </c>
      <c r="AZ1097" s="143">
        <f t="shared" si="1206"/>
        <v>0</v>
      </c>
      <c r="BA1097" s="143">
        <f t="shared" si="1206"/>
        <v>0</v>
      </c>
      <c r="BB1097" s="143"/>
      <c r="BC1097" s="174"/>
    </row>
    <row r="1098" spans="1:55" ht="50.25" customHeight="1">
      <c r="A1098" s="309"/>
      <c r="B1098" s="328"/>
      <c r="C1098" s="328"/>
      <c r="D1098" s="172" t="s">
        <v>2</v>
      </c>
      <c r="E1098" s="143">
        <f t="shared" si="1192"/>
        <v>0</v>
      </c>
      <c r="F1098" s="143">
        <f t="shared" si="1193"/>
        <v>0</v>
      </c>
      <c r="G1098" s="147"/>
      <c r="H1098" s="143">
        <f t="shared" ref="H1098:BA1098" si="1207">H1091</f>
        <v>0</v>
      </c>
      <c r="I1098" s="143">
        <f t="shared" si="1207"/>
        <v>0</v>
      </c>
      <c r="J1098" s="143">
        <f t="shared" si="1207"/>
        <v>0</v>
      </c>
      <c r="K1098" s="143">
        <f t="shared" si="1207"/>
        <v>0</v>
      </c>
      <c r="L1098" s="143">
        <f t="shared" si="1207"/>
        <v>0</v>
      </c>
      <c r="M1098" s="143">
        <f t="shared" si="1207"/>
        <v>0</v>
      </c>
      <c r="N1098" s="143">
        <f t="shared" si="1207"/>
        <v>0</v>
      </c>
      <c r="O1098" s="143">
        <f t="shared" si="1207"/>
        <v>0</v>
      </c>
      <c r="P1098" s="143">
        <f t="shared" si="1207"/>
        <v>0</v>
      </c>
      <c r="Q1098" s="143">
        <f t="shared" si="1207"/>
        <v>0</v>
      </c>
      <c r="R1098" s="143">
        <f t="shared" si="1207"/>
        <v>0</v>
      </c>
      <c r="S1098" s="143">
        <f t="shared" si="1207"/>
        <v>0</v>
      </c>
      <c r="T1098" s="143">
        <f t="shared" si="1207"/>
        <v>0</v>
      </c>
      <c r="U1098" s="143">
        <f t="shared" si="1207"/>
        <v>0</v>
      </c>
      <c r="V1098" s="143">
        <f t="shared" si="1207"/>
        <v>0</v>
      </c>
      <c r="W1098" s="143">
        <f t="shared" si="1207"/>
        <v>0</v>
      </c>
      <c r="X1098" s="143">
        <f t="shared" si="1207"/>
        <v>0</v>
      </c>
      <c r="Y1098" s="143">
        <f t="shared" si="1207"/>
        <v>0</v>
      </c>
      <c r="Z1098" s="143">
        <f t="shared" si="1207"/>
        <v>0</v>
      </c>
      <c r="AA1098" s="143">
        <f t="shared" si="1207"/>
        <v>0</v>
      </c>
      <c r="AB1098" s="143">
        <f t="shared" si="1207"/>
        <v>0</v>
      </c>
      <c r="AC1098" s="143">
        <f t="shared" si="1207"/>
        <v>0</v>
      </c>
      <c r="AD1098" s="143">
        <f t="shared" si="1207"/>
        <v>0</v>
      </c>
      <c r="AE1098" s="143">
        <f t="shared" si="1207"/>
        <v>0</v>
      </c>
      <c r="AF1098" s="143">
        <f t="shared" si="1207"/>
        <v>0</v>
      </c>
      <c r="AG1098" s="143">
        <f t="shared" si="1207"/>
        <v>0</v>
      </c>
      <c r="AH1098" s="143">
        <f t="shared" si="1207"/>
        <v>0</v>
      </c>
      <c r="AI1098" s="143">
        <f t="shared" si="1207"/>
        <v>0</v>
      </c>
      <c r="AJ1098" s="143">
        <f t="shared" si="1207"/>
        <v>0</v>
      </c>
      <c r="AK1098" s="143">
        <f t="shared" si="1207"/>
        <v>0</v>
      </c>
      <c r="AL1098" s="143">
        <f t="shared" si="1207"/>
        <v>0</v>
      </c>
      <c r="AM1098" s="143">
        <f t="shared" si="1207"/>
        <v>0</v>
      </c>
      <c r="AN1098" s="143">
        <f t="shared" si="1207"/>
        <v>0</v>
      </c>
      <c r="AO1098" s="143">
        <f t="shared" si="1207"/>
        <v>0</v>
      </c>
      <c r="AP1098" s="143">
        <f t="shared" si="1207"/>
        <v>0</v>
      </c>
      <c r="AQ1098" s="143">
        <f t="shared" si="1207"/>
        <v>0</v>
      </c>
      <c r="AR1098" s="143">
        <f t="shared" si="1207"/>
        <v>0</v>
      </c>
      <c r="AS1098" s="143">
        <f t="shared" si="1207"/>
        <v>0</v>
      </c>
      <c r="AT1098" s="143">
        <f t="shared" si="1207"/>
        <v>0</v>
      </c>
      <c r="AU1098" s="143"/>
      <c r="AV1098" s="143">
        <f t="shared" si="1207"/>
        <v>0</v>
      </c>
      <c r="AW1098" s="143">
        <f t="shared" si="1207"/>
        <v>0</v>
      </c>
      <c r="AX1098" s="143">
        <f t="shared" si="1207"/>
        <v>0</v>
      </c>
      <c r="AY1098" s="143">
        <f t="shared" si="1207"/>
        <v>0</v>
      </c>
      <c r="AZ1098" s="143">
        <f t="shared" si="1207"/>
        <v>0</v>
      </c>
      <c r="BA1098" s="143">
        <f t="shared" si="1207"/>
        <v>0</v>
      </c>
      <c r="BB1098" s="143"/>
      <c r="BC1098" s="174"/>
    </row>
    <row r="1099" spans="1:55" ht="22.5" customHeight="1">
      <c r="A1099" s="309"/>
      <c r="B1099" s="328"/>
      <c r="C1099" s="328"/>
      <c r="D1099" s="217" t="s">
        <v>268</v>
      </c>
      <c r="E1099" s="143">
        <f>H1099+K1099+N1099+Q1099+T1099+W1099+Z1099+AE1099+AJ1099+AO1099+AT1099+AY1099</f>
        <v>763.63599999999997</v>
      </c>
      <c r="F1099" s="143">
        <f t="shared" si="1193"/>
        <v>652.96739000000002</v>
      </c>
      <c r="G1099" s="147"/>
      <c r="H1099" s="143">
        <f t="shared" ref="H1099:BA1099" si="1208">H1092</f>
        <v>0</v>
      </c>
      <c r="I1099" s="143">
        <f t="shared" si="1208"/>
        <v>0</v>
      </c>
      <c r="J1099" s="143">
        <f t="shared" si="1208"/>
        <v>0</v>
      </c>
      <c r="K1099" s="143">
        <f t="shared" si="1208"/>
        <v>0</v>
      </c>
      <c r="L1099" s="143">
        <f t="shared" si="1208"/>
        <v>0</v>
      </c>
      <c r="M1099" s="143">
        <f t="shared" si="1208"/>
        <v>0</v>
      </c>
      <c r="N1099" s="143">
        <f t="shared" si="1208"/>
        <v>0</v>
      </c>
      <c r="O1099" s="143">
        <f t="shared" si="1208"/>
        <v>0</v>
      </c>
      <c r="P1099" s="143">
        <f t="shared" si="1208"/>
        <v>0</v>
      </c>
      <c r="Q1099" s="143">
        <f t="shared" si="1208"/>
        <v>0</v>
      </c>
      <c r="R1099" s="143">
        <f t="shared" si="1208"/>
        <v>0</v>
      </c>
      <c r="S1099" s="143">
        <f t="shared" si="1208"/>
        <v>0</v>
      </c>
      <c r="T1099" s="143">
        <f t="shared" si="1208"/>
        <v>0</v>
      </c>
      <c r="U1099" s="143">
        <f t="shared" si="1208"/>
        <v>0</v>
      </c>
      <c r="V1099" s="143">
        <f t="shared" si="1208"/>
        <v>0</v>
      </c>
      <c r="W1099" s="143">
        <f t="shared" si="1208"/>
        <v>0</v>
      </c>
      <c r="X1099" s="143">
        <f t="shared" si="1208"/>
        <v>0</v>
      </c>
      <c r="Y1099" s="143">
        <f t="shared" si="1208"/>
        <v>0</v>
      </c>
      <c r="Z1099" s="143">
        <f t="shared" si="1208"/>
        <v>349</v>
      </c>
      <c r="AA1099" s="143">
        <f t="shared" si="1208"/>
        <v>349</v>
      </c>
      <c r="AB1099" s="143">
        <f t="shared" si="1208"/>
        <v>0</v>
      </c>
      <c r="AC1099" s="143">
        <f t="shared" si="1208"/>
        <v>0</v>
      </c>
      <c r="AD1099" s="143">
        <f t="shared" si="1208"/>
        <v>0</v>
      </c>
      <c r="AE1099" s="143">
        <f t="shared" si="1208"/>
        <v>0</v>
      </c>
      <c r="AF1099" s="143">
        <f t="shared" si="1208"/>
        <v>0</v>
      </c>
      <c r="AG1099" s="143">
        <f t="shared" si="1208"/>
        <v>0</v>
      </c>
      <c r="AH1099" s="143">
        <f t="shared" si="1208"/>
        <v>0</v>
      </c>
      <c r="AI1099" s="143">
        <f t="shared" si="1208"/>
        <v>0</v>
      </c>
      <c r="AJ1099" s="143">
        <f t="shared" si="1208"/>
        <v>303.96739000000002</v>
      </c>
      <c r="AK1099" s="143">
        <f t="shared" si="1208"/>
        <v>303.96739000000002</v>
      </c>
      <c r="AL1099" s="143">
        <f t="shared" si="1208"/>
        <v>0</v>
      </c>
      <c r="AM1099" s="143">
        <f t="shared" si="1208"/>
        <v>0</v>
      </c>
      <c r="AN1099" s="143">
        <f t="shared" si="1208"/>
        <v>0</v>
      </c>
      <c r="AO1099" s="143">
        <f t="shared" si="1208"/>
        <v>0</v>
      </c>
      <c r="AP1099" s="143">
        <f t="shared" si="1208"/>
        <v>0</v>
      </c>
      <c r="AQ1099" s="143">
        <f t="shared" si="1208"/>
        <v>0</v>
      </c>
      <c r="AR1099" s="143">
        <f t="shared" si="1208"/>
        <v>0</v>
      </c>
      <c r="AS1099" s="143">
        <f t="shared" si="1208"/>
        <v>0</v>
      </c>
      <c r="AT1099" s="143">
        <f t="shared" si="1208"/>
        <v>0</v>
      </c>
      <c r="AU1099" s="143">
        <f t="shared" si="1208"/>
        <v>0</v>
      </c>
      <c r="AV1099" s="143">
        <f t="shared" si="1208"/>
        <v>0</v>
      </c>
      <c r="AW1099" s="143">
        <f t="shared" si="1208"/>
        <v>0</v>
      </c>
      <c r="AX1099" s="143">
        <f t="shared" si="1208"/>
        <v>0</v>
      </c>
      <c r="AY1099" s="143">
        <f t="shared" si="1208"/>
        <v>110.66861</v>
      </c>
      <c r="AZ1099" s="143">
        <f t="shared" si="1208"/>
        <v>0</v>
      </c>
      <c r="BA1099" s="143">
        <f t="shared" si="1208"/>
        <v>0</v>
      </c>
      <c r="BB1099" s="143"/>
      <c r="BC1099" s="174"/>
    </row>
    <row r="1100" spans="1:55" ht="82.5" customHeight="1">
      <c r="A1100" s="309"/>
      <c r="B1100" s="328"/>
      <c r="C1100" s="328"/>
      <c r="D1100" s="217" t="s">
        <v>274</v>
      </c>
      <c r="E1100" s="143">
        <f t="shared" ref="E1100:E1102" si="1209">H1100+K1100+N1100+Q1100+T1100+W1100+Z1100+AE1100+AJ1100+AO1100+AT1100+AY1100</f>
        <v>0</v>
      </c>
      <c r="F1100" s="143">
        <f t="shared" si="1193"/>
        <v>0</v>
      </c>
      <c r="G1100" s="147"/>
      <c r="H1100" s="143">
        <f t="shared" ref="H1100:BA1100" si="1210">H1093</f>
        <v>0</v>
      </c>
      <c r="I1100" s="143">
        <f t="shared" si="1210"/>
        <v>0</v>
      </c>
      <c r="J1100" s="143">
        <f t="shared" si="1210"/>
        <v>0</v>
      </c>
      <c r="K1100" s="143">
        <f t="shared" si="1210"/>
        <v>0</v>
      </c>
      <c r="L1100" s="143">
        <f t="shared" si="1210"/>
        <v>0</v>
      </c>
      <c r="M1100" s="143">
        <f t="shared" si="1210"/>
        <v>0</v>
      </c>
      <c r="N1100" s="143">
        <f t="shared" si="1210"/>
        <v>0</v>
      </c>
      <c r="O1100" s="143">
        <f t="shared" si="1210"/>
        <v>0</v>
      </c>
      <c r="P1100" s="143">
        <f t="shared" si="1210"/>
        <v>0</v>
      </c>
      <c r="Q1100" s="143">
        <f t="shared" si="1210"/>
        <v>0</v>
      </c>
      <c r="R1100" s="143">
        <f t="shared" si="1210"/>
        <v>0</v>
      </c>
      <c r="S1100" s="143">
        <f t="shared" si="1210"/>
        <v>0</v>
      </c>
      <c r="T1100" s="143">
        <f t="shared" si="1210"/>
        <v>0</v>
      </c>
      <c r="U1100" s="143">
        <f t="shared" si="1210"/>
        <v>0</v>
      </c>
      <c r="V1100" s="143">
        <f t="shared" si="1210"/>
        <v>0</v>
      </c>
      <c r="W1100" s="143">
        <f t="shared" si="1210"/>
        <v>0</v>
      </c>
      <c r="X1100" s="143">
        <f t="shared" si="1210"/>
        <v>0</v>
      </c>
      <c r="Y1100" s="143">
        <f t="shared" si="1210"/>
        <v>0</v>
      </c>
      <c r="Z1100" s="143">
        <f t="shared" si="1210"/>
        <v>0</v>
      </c>
      <c r="AA1100" s="143">
        <f t="shared" si="1210"/>
        <v>0</v>
      </c>
      <c r="AB1100" s="143">
        <f t="shared" si="1210"/>
        <v>0</v>
      </c>
      <c r="AC1100" s="143">
        <f t="shared" si="1210"/>
        <v>0</v>
      </c>
      <c r="AD1100" s="143">
        <f t="shared" si="1210"/>
        <v>0</v>
      </c>
      <c r="AE1100" s="143">
        <f t="shared" si="1210"/>
        <v>0</v>
      </c>
      <c r="AF1100" s="143">
        <f t="shared" si="1210"/>
        <v>0</v>
      </c>
      <c r="AG1100" s="143">
        <f t="shared" si="1210"/>
        <v>0</v>
      </c>
      <c r="AH1100" s="143">
        <f t="shared" si="1210"/>
        <v>0</v>
      </c>
      <c r="AI1100" s="143">
        <f t="shared" si="1210"/>
        <v>0</v>
      </c>
      <c r="AJ1100" s="143">
        <f t="shared" si="1210"/>
        <v>0</v>
      </c>
      <c r="AK1100" s="143">
        <f t="shared" si="1210"/>
        <v>0</v>
      </c>
      <c r="AL1100" s="143">
        <f t="shared" si="1210"/>
        <v>0</v>
      </c>
      <c r="AM1100" s="143">
        <f t="shared" si="1210"/>
        <v>0</v>
      </c>
      <c r="AN1100" s="143">
        <f t="shared" si="1210"/>
        <v>0</v>
      </c>
      <c r="AO1100" s="143">
        <f t="shared" si="1210"/>
        <v>0</v>
      </c>
      <c r="AP1100" s="143">
        <f t="shared" si="1210"/>
        <v>0</v>
      </c>
      <c r="AQ1100" s="143">
        <f t="shared" si="1210"/>
        <v>0</v>
      </c>
      <c r="AR1100" s="143">
        <f t="shared" si="1210"/>
        <v>0</v>
      </c>
      <c r="AS1100" s="143">
        <f t="shared" si="1210"/>
        <v>0</v>
      </c>
      <c r="AT1100" s="143">
        <f t="shared" si="1210"/>
        <v>0</v>
      </c>
      <c r="AU1100" s="143"/>
      <c r="AV1100" s="143">
        <f t="shared" si="1210"/>
        <v>0</v>
      </c>
      <c r="AW1100" s="143">
        <f t="shared" si="1210"/>
        <v>0</v>
      </c>
      <c r="AX1100" s="143">
        <f t="shared" si="1210"/>
        <v>0</v>
      </c>
      <c r="AY1100" s="143">
        <f t="shared" si="1210"/>
        <v>0</v>
      </c>
      <c r="AZ1100" s="143">
        <f t="shared" si="1210"/>
        <v>0</v>
      </c>
      <c r="BA1100" s="143">
        <f t="shared" si="1210"/>
        <v>0</v>
      </c>
      <c r="BB1100" s="143"/>
      <c r="BC1100" s="174"/>
    </row>
    <row r="1101" spans="1:55" ht="22.5" customHeight="1">
      <c r="A1101" s="309"/>
      <c r="B1101" s="328"/>
      <c r="C1101" s="328"/>
      <c r="D1101" s="217" t="s">
        <v>269</v>
      </c>
      <c r="E1101" s="143">
        <f t="shared" si="1209"/>
        <v>0</v>
      </c>
      <c r="F1101" s="143">
        <f t="shared" si="1193"/>
        <v>0</v>
      </c>
      <c r="G1101" s="147"/>
      <c r="H1101" s="143">
        <f t="shared" ref="H1101:BA1102" si="1211">H1094</f>
        <v>0</v>
      </c>
      <c r="I1101" s="143">
        <f t="shared" si="1211"/>
        <v>0</v>
      </c>
      <c r="J1101" s="143">
        <f t="shared" si="1211"/>
        <v>0</v>
      </c>
      <c r="K1101" s="143">
        <f t="shared" si="1211"/>
        <v>0</v>
      </c>
      <c r="L1101" s="143">
        <f t="shared" si="1211"/>
        <v>0</v>
      </c>
      <c r="M1101" s="143">
        <f t="shared" si="1211"/>
        <v>0</v>
      </c>
      <c r="N1101" s="143">
        <f t="shared" si="1211"/>
        <v>0</v>
      </c>
      <c r="O1101" s="143">
        <f t="shared" si="1211"/>
        <v>0</v>
      </c>
      <c r="P1101" s="143">
        <f t="shared" si="1211"/>
        <v>0</v>
      </c>
      <c r="Q1101" s="143">
        <f t="shared" si="1211"/>
        <v>0</v>
      </c>
      <c r="R1101" s="143">
        <f t="shared" si="1211"/>
        <v>0</v>
      </c>
      <c r="S1101" s="143">
        <f t="shared" si="1211"/>
        <v>0</v>
      </c>
      <c r="T1101" s="143">
        <f t="shared" si="1211"/>
        <v>0</v>
      </c>
      <c r="U1101" s="143">
        <f t="shared" si="1211"/>
        <v>0</v>
      </c>
      <c r="V1101" s="143">
        <f t="shared" si="1211"/>
        <v>0</v>
      </c>
      <c r="W1101" s="143">
        <f t="shared" si="1211"/>
        <v>0</v>
      </c>
      <c r="X1101" s="143">
        <f t="shared" si="1211"/>
        <v>0</v>
      </c>
      <c r="Y1101" s="143">
        <f t="shared" si="1211"/>
        <v>0</v>
      </c>
      <c r="Z1101" s="143">
        <f t="shared" si="1211"/>
        <v>0</v>
      </c>
      <c r="AA1101" s="143">
        <f t="shared" si="1211"/>
        <v>0</v>
      </c>
      <c r="AB1101" s="143">
        <f t="shared" si="1211"/>
        <v>0</v>
      </c>
      <c r="AC1101" s="143">
        <f t="shared" si="1211"/>
        <v>0</v>
      </c>
      <c r="AD1101" s="143">
        <f t="shared" si="1211"/>
        <v>0</v>
      </c>
      <c r="AE1101" s="143">
        <f t="shared" si="1211"/>
        <v>0</v>
      </c>
      <c r="AF1101" s="143">
        <f t="shared" si="1211"/>
        <v>0</v>
      </c>
      <c r="AG1101" s="143">
        <f t="shared" si="1211"/>
        <v>0</v>
      </c>
      <c r="AH1101" s="143">
        <f t="shared" si="1211"/>
        <v>0</v>
      </c>
      <c r="AI1101" s="143">
        <f t="shared" si="1211"/>
        <v>0</v>
      </c>
      <c r="AJ1101" s="143">
        <f t="shared" si="1211"/>
        <v>0</v>
      </c>
      <c r="AK1101" s="143">
        <f t="shared" si="1211"/>
        <v>0</v>
      </c>
      <c r="AL1101" s="143">
        <f t="shared" si="1211"/>
        <v>0</v>
      </c>
      <c r="AM1101" s="143">
        <f t="shared" si="1211"/>
        <v>0</v>
      </c>
      <c r="AN1101" s="143">
        <f t="shared" si="1211"/>
        <v>0</v>
      </c>
      <c r="AO1101" s="143">
        <f t="shared" si="1211"/>
        <v>0</v>
      </c>
      <c r="AP1101" s="143">
        <f t="shared" si="1211"/>
        <v>0</v>
      </c>
      <c r="AQ1101" s="143">
        <f t="shared" si="1211"/>
        <v>0</v>
      </c>
      <c r="AR1101" s="143">
        <f t="shared" si="1211"/>
        <v>0</v>
      </c>
      <c r="AS1101" s="143">
        <f t="shared" si="1211"/>
        <v>0</v>
      </c>
      <c r="AT1101" s="143">
        <f t="shared" si="1211"/>
        <v>0</v>
      </c>
      <c r="AU1101" s="143"/>
      <c r="AV1101" s="143">
        <f t="shared" si="1211"/>
        <v>0</v>
      </c>
      <c r="AW1101" s="143">
        <f t="shared" si="1211"/>
        <v>0</v>
      </c>
      <c r="AX1101" s="143">
        <f t="shared" si="1211"/>
        <v>0</v>
      </c>
      <c r="AY1101" s="143">
        <f t="shared" si="1211"/>
        <v>0</v>
      </c>
      <c r="AZ1101" s="143">
        <f t="shared" si="1211"/>
        <v>0</v>
      </c>
      <c r="BA1101" s="143">
        <f t="shared" si="1211"/>
        <v>0</v>
      </c>
      <c r="BB1101" s="143"/>
      <c r="BC1101" s="174"/>
    </row>
    <row r="1102" spans="1:55" ht="31.2">
      <c r="A1102" s="309"/>
      <c r="B1102" s="328"/>
      <c r="C1102" s="328"/>
      <c r="D1102" s="220" t="s">
        <v>43</v>
      </c>
      <c r="E1102" s="143">
        <f t="shared" si="1209"/>
        <v>0</v>
      </c>
      <c r="F1102" s="143">
        <f t="shared" si="1193"/>
        <v>0</v>
      </c>
      <c r="G1102" s="147"/>
      <c r="H1102" s="143">
        <f>H1095</f>
        <v>0</v>
      </c>
      <c r="I1102" s="143">
        <f t="shared" si="1211"/>
        <v>0</v>
      </c>
      <c r="J1102" s="143">
        <f t="shared" si="1211"/>
        <v>0</v>
      </c>
      <c r="K1102" s="143">
        <f t="shared" si="1211"/>
        <v>0</v>
      </c>
      <c r="L1102" s="143">
        <f t="shared" si="1211"/>
        <v>0</v>
      </c>
      <c r="M1102" s="143">
        <f t="shared" si="1211"/>
        <v>0</v>
      </c>
      <c r="N1102" s="143">
        <f t="shared" si="1211"/>
        <v>0</v>
      </c>
      <c r="O1102" s="143">
        <f t="shared" si="1211"/>
        <v>0</v>
      </c>
      <c r="P1102" s="143">
        <f t="shared" si="1211"/>
        <v>0</v>
      </c>
      <c r="Q1102" s="143">
        <f t="shared" si="1211"/>
        <v>0</v>
      </c>
      <c r="R1102" s="143">
        <f t="shared" si="1211"/>
        <v>0</v>
      </c>
      <c r="S1102" s="143">
        <f t="shared" si="1211"/>
        <v>0</v>
      </c>
      <c r="T1102" s="143">
        <f t="shared" si="1211"/>
        <v>0</v>
      </c>
      <c r="U1102" s="143">
        <f t="shared" si="1211"/>
        <v>0</v>
      </c>
      <c r="V1102" s="143">
        <f t="shared" si="1211"/>
        <v>0</v>
      </c>
      <c r="W1102" s="143">
        <f t="shared" si="1211"/>
        <v>0</v>
      </c>
      <c r="X1102" s="143">
        <f t="shared" si="1211"/>
        <v>0</v>
      </c>
      <c r="Y1102" s="143">
        <f t="shared" si="1211"/>
        <v>0</v>
      </c>
      <c r="Z1102" s="143">
        <f t="shared" si="1211"/>
        <v>0</v>
      </c>
      <c r="AA1102" s="143">
        <f t="shared" si="1211"/>
        <v>0</v>
      </c>
      <c r="AB1102" s="143">
        <f t="shared" si="1211"/>
        <v>0</v>
      </c>
      <c r="AC1102" s="143">
        <f t="shared" si="1211"/>
        <v>0</v>
      </c>
      <c r="AD1102" s="143">
        <f t="shared" si="1211"/>
        <v>0</v>
      </c>
      <c r="AE1102" s="143">
        <f t="shared" si="1211"/>
        <v>0</v>
      </c>
      <c r="AF1102" s="143">
        <f t="shared" si="1211"/>
        <v>0</v>
      </c>
      <c r="AG1102" s="143">
        <f t="shared" si="1211"/>
        <v>0</v>
      </c>
      <c r="AH1102" s="143">
        <f t="shared" si="1211"/>
        <v>0</v>
      </c>
      <c r="AI1102" s="143">
        <f t="shared" si="1211"/>
        <v>0</v>
      </c>
      <c r="AJ1102" s="143">
        <f t="shared" si="1211"/>
        <v>0</v>
      </c>
      <c r="AK1102" s="143">
        <f t="shared" si="1211"/>
        <v>0</v>
      </c>
      <c r="AL1102" s="143">
        <f t="shared" si="1211"/>
        <v>0</v>
      </c>
      <c r="AM1102" s="143">
        <f t="shared" si="1211"/>
        <v>0</v>
      </c>
      <c r="AN1102" s="143">
        <f t="shared" si="1211"/>
        <v>0</v>
      </c>
      <c r="AO1102" s="143">
        <f t="shared" si="1211"/>
        <v>0</v>
      </c>
      <c r="AP1102" s="143">
        <f t="shared" si="1211"/>
        <v>0</v>
      </c>
      <c r="AQ1102" s="143">
        <f t="shared" si="1211"/>
        <v>0</v>
      </c>
      <c r="AR1102" s="143">
        <f t="shared" si="1211"/>
        <v>0</v>
      </c>
      <c r="AS1102" s="143">
        <f t="shared" si="1211"/>
        <v>0</v>
      </c>
      <c r="AT1102" s="143">
        <f t="shared" si="1211"/>
        <v>0</v>
      </c>
      <c r="AU1102" s="143"/>
      <c r="AV1102" s="143">
        <f t="shared" si="1211"/>
        <v>0</v>
      </c>
      <c r="AW1102" s="143">
        <f t="shared" si="1211"/>
        <v>0</v>
      </c>
      <c r="AX1102" s="143">
        <f t="shared" si="1211"/>
        <v>0</v>
      </c>
      <c r="AY1102" s="143">
        <f t="shared" si="1211"/>
        <v>0</v>
      </c>
      <c r="AZ1102" s="143">
        <f t="shared" si="1211"/>
        <v>0</v>
      </c>
      <c r="BA1102" s="143">
        <f t="shared" si="1211"/>
        <v>0</v>
      </c>
      <c r="BB1102" s="143"/>
      <c r="BC1102" s="174"/>
    </row>
    <row r="1103" spans="1:55" ht="15.6">
      <c r="A1103" s="352" t="s">
        <v>559</v>
      </c>
      <c r="B1103" s="353"/>
      <c r="C1103" s="353"/>
      <c r="D1103" s="353"/>
      <c r="E1103" s="353"/>
      <c r="F1103" s="353"/>
      <c r="G1103" s="353"/>
      <c r="H1103" s="353"/>
      <c r="I1103" s="353"/>
      <c r="J1103" s="353"/>
      <c r="K1103" s="353"/>
      <c r="L1103" s="353"/>
      <c r="M1103" s="353"/>
      <c r="N1103" s="353"/>
      <c r="O1103" s="353"/>
      <c r="P1103" s="353"/>
      <c r="Q1103" s="353"/>
      <c r="R1103" s="353"/>
      <c r="S1103" s="353"/>
      <c r="T1103" s="353"/>
      <c r="U1103" s="353"/>
      <c r="V1103" s="353"/>
      <c r="W1103" s="353"/>
      <c r="X1103" s="353"/>
      <c r="Y1103" s="353"/>
      <c r="Z1103" s="353"/>
      <c r="AA1103" s="353"/>
      <c r="AB1103" s="353"/>
      <c r="AC1103" s="353"/>
      <c r="AD1103" s="353"/>
      <c r="AE1103" s="353"/>
      <c r="AF1103" s="353"/>
      <c r="AG1103" s="353"/>
      <c r="AH1103" s="353"/>
      <c r="AI1103" s="353"/>
      <c r="AJ1103" s="353"/>
      <c r="AK1103" s="353"/>
      <c r="AL1103" s="353"/>
      <c r="AM1103" s="353"/>
      <c r="AN1103" s="353"/>
      <c r="AO1103" s="353"/>
      <c r="AP1103" s="353"/>
      <c r="AQ1103" s="353"/>
      <c r="AR1103" s="353"/>
      <c r="AS1103" s="353"/>
      <c r="AT1103" s="353"/>
      <c r="AU1103" s="353"/>
      <c r="AV1103" s="353"/>
      <c r="AW1103" s="353"/>
      <c r="AX1103" s="353"/>
      <c r="AY1103" s="353"/>
      <c r="AZ1103" s="353"/>
      <c r="BA1103" s="353"/>
      <c r="BB1103" s="353"/>
      <c r="BC1103" s="353"/>
    </row>
    <row r="1104" spans="1:55" ht="22.5" customHeight="1">
      <c r="A1104" s="309" t="s">
        <v>560</v>
      </c>
      <c r="B1104" s="310" t="s">
        <v>561</v>
      </c>
      <c r="C1104" s="310" t="s">
        <v>293</v>
      </c>
      <c r="D1104" s="150" t="s">
        <v>41</v>
      </c>
      <c r="E1104" s="143">
        <f t="shared" ref="E1104:E1106" si="1212">H1104+K1104+N1104+Q1104+T1104+W1104+Z1104+AE1104+AJ1104+AO1104+AT1104+AY1104</f>
        <v>39992.573919999995</v>
      </c>
      <c r="F1104" s="143">
        <f t="shared" ref="F1104:F1124" si="1213">I1104+L1104+O1104+R1104+U1104+X1104+AA1104+AF1104+AK1104+AP1104+AU1104+AZ1104</f>
        <v>37371.332489999993</v>
      </c>
      <c r="G1104" s="163">
        <f t="shared" ref="G1104:G1121" si="1214">F1104*100/E1104</f>
        <v>93.445679602309525</v>
      </c>
      <c r="H1104" s="143">
        <f>H1105+H1106+H1107+H1109+H1110</f>
        <v>4933.8366800000003</v>
      </c>
      <c r="I1104" s="143">
        <f t="shared" ref="I1104" si="1215">I1105+I1106+I1107+I1109+I1110</f>
        <v>4933.8366800000003</v>
      </c>
      <c r="J1104" s="143"/>
      <c r="K1104" s="143">
        <f t="shared" ref="K1104:L1104" si="1216">K1105+K1106+K1107+K1109+K1110</f>
        <v>3951.9902099999999</v>
      </c>
      <c r="L1104" s="143">
        <f t="shared" si="1216"/>
        <v>3951.9902099999999</v>
      </c>
      <c r="M1104" s="143"/>
      <c r="N1104" s="143">
        <f t="shared" ref="N1104:O1104" si="1217">N1105+N1106+N1107+N1109+N1110</f>
        <v>3216.22235</v>
      </c>
      <c r="O1104" s="143">
        <f t="shared" si="1217"/>
        <v>3216.22235</v>
      </c>
      <c r="P1104" s="143"/>
      <c r="Q1104" s="143">
        <f t="shared" ref="Q1104:R1104" si="1218">Q1105+Q1106+Q1107+Q1109+Q1110</f>
        <v>3512.29088</v>
      </c>
      <c r="R1104" s="143">
        <f t="shared" si="1218"/>
        <v>3512.29088</v>
      </c>
      <c r="S1104" s="143"/>
      <c r="T1104" s="143">
        <f t="shared" ref="T1104:U1104" si="1219">T1105+T1106+T1107+T1109+T1110</f>
        <v>3989.0448200000001</v>
      </c>
      <c r="U1104" s="143">
        <f t="shared" si="1219"/>
        <v>3989.0448200000001</v>
      </c>
      <c r="V1104" s="143"/>
      <c r="W1104" s="143">
        <f t="shared" ref="W1104:X1104" si="1220">W1105+W1106+W1107+W1109+W1110</f>
        <v>4072.99962</v>
      </c>
      <c r="X1104" s="143">
        <f t="shared" si="1220"/>
        <v>4072.99962</v>
      </c>
      <c r="Y1104" s="143"/>
      <c r="Z1104" s="143">
        <f t="shared" ref="Z1104:AC1104" si="1221">Z1105+Z1106+Z1107+Z1109+Z1110</f>
        <v>3515.6892800000001</v>
      </c>
      <c r="AA1104" s="143">
        <f t="shared" si="1221"/>
        <v>3515.6892800000001</v>
      </c>
      <c r="AB1104" s="143">
        <f t="shared" si="1221"/>
        <v>0</v>
      </c>
      <c r="AC1104" s="143">
        <f t="shared" si="1221"/>
        <v>0</v>
      </c>
      <c r="AD1104" s="143"/>
      <c r="AE1104" s="143">
        <f t="shared" ref="AE1104:AH1104" si="1222">AE1105+AE1106+AE1107+AE1109+AE1110</f>
        <v>3328.4569299999998</v>
      </c>
      <c r="AF1104" s="143">
        <f t="shared" si="1222"/>
        <v>3328.4569299999998</v>
      </c>
      <c r="AG1104" s="143">
        <f t="shared" si="1222"/>
        <v>0</v>
      </c>
      <c r="AH1104" s="143">
        <f t="shared" si="1222"/>
        <v>0</v>
      </c>
      <c r="AI1104" s="143"/>
      <c r="AJ1104" s="143">
        <f t="shared" ref="AJ1104:AM1104" si="1223">AJ1105+AJ1106+AJ1107+AJ1109+AJ1110</f>
        <v>2741.8749800000001</v>
      </c>
      <c r="AK1104" s="143">
        <f t="shared" si="1223"/>
        <v>2741.8749800000001</v>
      </c>
      <c r="AL1104" s="143">
        <f t="shared" si="1223"/>
        <v>0</v>
      </c>
      <c r="AM1104" s="143">
        <f t="shared" si="1223"/>
        <v>0</v>
      </c>
      <c r="AN1104" s="143"/>
      <c r="AO1104" s="143">
        <f t="shared" ref="AO1104:AR1104" si="1224">AO1105+AO1106+AO1107+AO1109+AO1110</f>
        <v>2342.3650200000002</v>
      </c>
      <c r="AP1104" s="143">
        <f t="shared" si="1224"/>
        <v>2342.3650200000002</v>
      </c>
      <c r="AQ1104" s="143">
        <f t="shared" si="1224"/>
        <v>0</v>
      </c>
      <c r="AR1104" s="143">
        <f t="shared" si="1224"/>
        <v>0</v>
      </c>
      <c r="AS1104" s="143"/>
      <c r="AT1104" s="143">
        <f t="shared" ref="AT1104:AW1104" si="1225">AT1105+AT1106+AT1107+AT1109+AT1110</f>
        <v>1766.5617199999999</v>
      </c>
      <c r="AU1104" s="143">
        <f t="shared" si="1225"/>
        <v>1766.5617199999999</v>
      </c>
      <c r="AV1104" s="143">
        <f t="shared" si="1225"/>
        <v>0</v>
      </c>
      <c r="AW1104" s="143">
        <f t="shared" si="1225"/>
        <v>0</v>
      </c>
      <c r="AX1104" s="143"/>
      <c r="AY1104" s="143">
        <f t="shared" ref="AY1104:AZ1104" si="1226">AY1105+AY1106+AY1107+AY1109+AY1110</f>
        <v>2621.24143</v>
      </c>
      <c r="AZ1104" s="143">
        <f t="shared" si="1226"/>
        <v>0</v>
      </c>
      <c r="BA1104" s="147"/>
      <c r="BB1104" s="311" t="s">
        <v>406</v>
      </c>
      <c r="BC1104" s="174"/>
    </row>
    <row r="1105" spans="1:55" ht="32.25" customHeight="1">
      <c r="A1105" s="309"/>
      <c r="B1105" s="310"/>
      <c r="C1105" s="310"/>
      <c r="D1105" s="148" t="s">
        <v>37</v>
      </c>
      <c r="E1105" s="143">
        <f t="shared" si="1212"/>
        <v>0</v>
      </c>
      <c r="F1105" s="143">
        <f t="shared" si="1213"/>
        <v>0</v>
      </c>
      <c r="G1105" s="163"/>
      <c r="H1105" s="143"/>
      <c r="I1105" s="143"/>
      <c r="J1105" s="147"/>
      <c r="K1105" s="143"/>
      <c r="L1105" s="143"/>
      <c r="M1105" s="147"/>
      <c r="N1105" s="143"/>
      <c r="O1105" s="143"/>
      <c r="P1105" s="147"/>
      <c r="Q1105" s="143"/>
      <c r="R1105" s="143"/>
      <c r="S1105" s="147"/>
      <c r="T1105" s="143"/>
      <c r="U1105" s="143"/>
      <c r="V1105" s="147"/>
      <c r="W1105" s="143"/>
      <c r="X1105" s="143"/>
      <c r="Y1105" s="147"/>
      <c r="Z1105" s="143"/>
      <c r="AA1105" s="143"/>
      <c r="AB1105" s="147"/>
      <c r="AC1105" s="147"/>
      <c r="AD1105" s="147"/>
      <c r="AE1105" s="143"/>
      <c r="AF1105" s="143"/>
      <c r="AG1105" s="147"/>
      <c r="AH1105" s="147"/>
      <c r="AI1105" s="147"/>
      <c r="AJ1105" s="143"/>
      <c r="AK1105" s="143"/>
      <c r="AL1105" s="147"/>
      <c r="AM1105" s="147"/>
      <c r="AN1105" s="147"/>
      <c r="AO1105" s="143"/>
      <c r="AP1105" s="143"/>
      <c r="AQ1105" s="147"/>
      <c r="AR1105" s="147"/>
      <c r="AS1105" s="147"/>
      <c r="AT1105" s="143"/>
      <c r="AU1105" s="143"/>
      <c r="AV1105" s="147"/>
      <c r="AW1105" s="147"/>
      <c r="AX1105" s="147"/>
      <c r="AY1105" s="147"/>
      <c r="AZ1105" s="147"/>
      <c r="BA1105" s="147"/>
      <c r="BB1105" s="312"/>
      <c r="BC1105" s="174"/>
    </row>
    <row r="1106" spans="1:55" ht="50.25" customHeight="1">
      <c r="A1106" s="309"/>
      <c r="B1106" s="310"/>
      <c r="C1106" s="310"/>
      <c r="D1106" s="172" t="s">
        <v>2</v>
      </c>
      <c r="E1106" s="215">
        <f t="shared" si="1212"/>
        <v>0</v>
      </c>
      <c r="F1106" s="215">
        <f t="shared" si="1213"/>
        <v>0</v>
      </c>
      <c r="G1106" s="163"/>
      <c r="H1106" s="143"/>
      <c r="I1106" s="143"/>
      <c r="J1106" s="147"/>
      <c r="K1106" s="143"/>
      <c r="L1106" s="143"/>
      <c r="M1106" s="147"/>
      <c r="N1106" s="143"/>
      <c r="O1106" s="143"/>
      <c r="P1106" s="147"/>
      <c r="Q1106" s="143"/>
      <c r="R1106" s="143"/>
      <c r="S1106" s="147"/>
      <c r="T1106" s="143"/>
      <c r="U1106" s="143"/>
      <c r="V1106" s="147"/>
      <c r="W1106" s="143"/>
      <c r="X1106" s="143"/>
      <c r="Y1106" s="147"/>
      <c r="Z1106" s="143"/>
      <c r="AA1106" s="143"/>
      <c r="AB1106" s="147"/>
      <c r="AC1106" s="147"/>
      <c r="AD1106" s="147"/>
      <c r="AE1106" s="143"/>
      <c r="AF1106" s="143"/>
      <c r="AG1106" s="147"/>
      <c r="AH1106" s="147"/>
      <c r="AI1106" s="147"/>
      <c r="AJ1106" s="143"/>
      <c r="AK1106" s="143"/>
      <c r="AL1106" s="147"/>
      <c r="AM1106" s="147"/>
      <c r="AN1106" s="147"/>
      <c r="AO1106" s="143"/>
      <c r="AP1106" s="143"/>
      <c r="AQ1106" s="147"/>
      <c r="AR1106" s="147"/>
      <c r="AS1106" s="147"/>
      <c r="AT1106" s="143"/>
      <c r="AU1106" s="143"/>
      <c r="AV1106" s="147"/>
      <c r="AW1106" s="147"/>
      <c r="AX1106" s="147"/>
      <c r="AY1106" s="147"/>
      <c r="AZ1106" s="147"/>
      <c r="BA1106" s="147"/>
      <c r="BB1106" s="312"/>
      <c r="BC1106" s="174"/>
    </row>
    <row r="1107" spans="1:55" ht="22.5" customHeight="1">
      <c r="A1107" s="309"/>
      <c r="B1107" s="310"/>
      <c r="C1107" s="310"/>
      <c r="D1107" s="217" t="s">
        <v>268</v>
      </c>
      <c r="E1107" s="143">
        <f>H1107+K1107+N1107+Q1107+T1107+W1107+Z1107+AE1107+AJ1107+AO1107+AT1107+AY1107</f>
        <v>39992.573919999995</v>
      </c>
      <c r="F1107" s="143">
        <f t="shared" si="1213"/>
        <v>37371.332489999993</v>
      </c>
      <c r="G1107" s="260">
        <f t="shared" si="1214"/>
        <v>93.445679602309525</v>
      </c>
      <c r="H1107" s="143">
        <v>4933.8366800000003</v>
      </c>
      <c r="I1107" s="143">
        <v>4933.8366800000003</v>
      </c>
      <c r="J1107" s="147"/>
      <c r="K1107" s="143">
        <v>3951.9902099999999</v>
      </c>
      <c r="L1107" s="143">
        <v>3951.9902099999999</v>
      </c>
      <c r="M1107" s="147"/>
      <c r="N1107" s="143">
        <v>3216.22235</v>
      </c>
      <c r="O1107" s="143">
        <v>3216.22235</v>
      </c>
      <c r="P1107" s="147"/>
      <c r="Q1107" s="143">
        <v>3512.29088</v>
      </c>
      <c r="R1107" s="143">
        <v>3512.29088</v>
      </c>
      <c r="S1107" s="147"/>
      <c r="T1107" s="143">
        <v>3989.0448200000001</v>
      </c>
      <c r="U1107" s="143">
        <v>3989.0448200000001</v>
      </c>
      <c r="V1107" s="147"/>
      <c r="W1107" s="143">
        <v>4072.99962</v>
      </c>
      <c r="X1107" s="143">
        <v>4072.99962</v>
      </c>
      <c r="Y1107" s="147"/>
      <c r="Z1107" s="143">
        <v>3515.6892800000001</v>
      </c>
      <c r="AA1107" s="143">
        <v>3515.6892800000001</v>
      </c>
      <c r="AB1107" s="147"/>
      <c r="AC1107" s="147"/>
      <c r="AD1107" s="147"/>
      <c r="AE1107" s="143">
        <f>3290.81862+37.63831</f>
        <v>3328.4569299999998</v>
      </c>
      <c r="AF1107" s="143">
        <f>3290.81862+37.63831</f>
        <v>3328.4569299999998</v>
      </c>
      <c r="AG1107" s="147"/>
      <c r="AH1107" s="147"/>
      <c r="AI1107" s="147"/>
      <c r="AJ1107" s="143">
        <v>2741.8749800000001</v>
      </c>
      <c r="AK1107" s="143">
        <v>2741.8749800000001</v>
      </c>
      <c r="AL1107" s="147"/>
      <c r="AM1107" s="147"/>
      <c r="AN1107" s="147"/>
      <c r="AO1107" s="143">
        <v>2342.3650200000002</v>
      </c>
      <c r="AP1107" s="143">
        <v>2342.3650200000002</v>
      </c>
      <c r="AQ1107" s="147"/>
      <c r="AR1107" s="147"/>
      <c r="AS1107" s="147"/>
      <c r="AT1107" s="143">
        <v>1766.5617199999999</v>
      </c>
      <c r="AU1107" s="143">
        <v>1766.5617199999999</v>
      </c>
      <c r="AV1107" s="147"/>
      <c r="AW1107" s="147"/>
      <c r="AX1107" s="147"/>
      <c r="AY1107" s="143">
        <v>2621.24143</v>
      </c>
      <c r="AZ1107" s="163"/>
      <c r="BA1107" s="147"/>
      <c r="BB1107" s="312"/>
      <c r="BC1107" s="174"/>
    </row>
    <row r="1108" spans="1:55" ht="82.5" customHeight="1">
      <c r="A1108" s="309"/>
      <c r="B1108" s="310"/>
      <c r="C1108" s="310"/>
      <c r="D1108" s="217" t="s">
        <v>274</v>
      </c>
      <c r="E1108" s="143">
        <f t="shared" ref="E1108:E1113" si="1227">H1108+K1108+N1108+Q1108+T1108+W1108+Z1108+AE1108+AJ1108+AO1108+AT1108+AY1108</f>
        <v>0</v>
      </c>
      <c r="F1108" s="143">
        <f t="shared" si="1213"/>
        <v>0</v>
      </c>
      <c r="G1108" s="163"/>
      <c r="H1108" s="143"/>
      <c r="I1108" s="143"/>
      <c r="J1108" s="147"/>
      <c r="K1108" s="143"/>
      <c r="L1108" s="143"/>
      <c r="M1108" s="147"/>
      <c r="N1108" s="143"/>
      <c r="O1108" s="143"/>
      <c r="P1108" s="147"/>
      <c r="Q1108" s="143"/>
      <c r="R1108" s="143"/>
      <c r="S1108" s="147"/>
      <c r="T1108" s="143"/>
      <c r="U1108" s="143"/>
      <c r="V1108" s="147"/>
      <c r="W1108" s="143"/>
      <c r="X1108" s="143"/>
      <c r="Y1108" s="147"/>
      <c r="Z1108" s="143"/>
      <c r="AA1108" s="143"/>
      <c r="AB1108" s="147"/>
      <c r="AC1108" s="147"/>
      <c r="AD1108" s="147"/>
      <c r="AE1108" s="143"/>
      <c r="AF1108" s="143"/>
      <c r="AG1108" s="147"/>
      <c r="AH1108" s="147"/>
      <c r="AI1108" s="147"/>
      <c r="AJ1108" s="143"/>
      <c r="AK1108" s="143"/>
      <c r="AL1108" s="147"/>
      <c r="AM1108" s="147"/>
      <c r="AN1108" s="147"/>
      <c r="AO1108" s="143"/>
      <c r="AP1108" s="143"/>
      <c r="AQ1108" s="147"/>
      <c r="AR1108" s="147"/>
      <c r="AS1108" s="147"/>
      <c r="AT1108" s="143"/>
      <c r="AU1108" s="143"/>
      <c r="AV1108" s="147"/>
      <c r="AW1108" s="147"/>
      <c r="AX1108" s="147"/>
      <c r="AY1108" s="147"/>
      <c r="AZ1108" s="147"/>
      <c r="BA1108" s="147"/>
      <c r="BB1108" s="312"/>
      <c r="BC1108" s="174"/>
    </row>
    <row r="1109" spans="1:55" ht="22.5" customHeight="1">
      <c r="A1109" s="309"/>
      <c r="B1109" s="310"/>
      <c r="C1109" s="310"/>
      <c r="D1109" s="217" t="s">
        <v>269</v>
      </c>
      <c r="E1109" s="143">
        <f t="shared" si="1227"/>
        <v>0</v>
      </c>
      <c r="F1109" s="143">
        <f t="shared" si="1213"/>
        <v>0</v>
      </c>
      <c r="G1109" s="163"/>
      <c r="H1109" s="143"/>
      <c r="I1109" s="143"/>
      <c r="J1109" s="147"/>
      <c r="K1109" s="143"/>
      <c r="L1109" s="143"/>
      <c r="M1109" s="147"/>
      <c r="N1109" s="143"/>
      <c r="O1109" s="143"/>
      <c r="P1109" s="147"/>
      <c r="Q1109" s="143"/>
      <c r="R1109" s="143"/>
      <c r="S1109" s="147"/>
      <c r="T1109" s="143"/>
      <c r="U1109" s="143"/>
      <c r="V1109" s="147"/>
      <c r="W1109" s="143"/>
      <c r="X1109" s="143"/>
      <c r="Y1109" s="147"/>
      <c r="Z1109" s="143"/>
      <c r="AA1109" s="143"/>
      <c r="AB1109" s="147"/>
      <c r="AC1109" s="147"/>
      <c r="AD1109" s="147"/>
      <c r="AE1109" s="143"/>
      <c r="AF1109" s="143"/>
      <c r="AG1109" s="147"/>
      <c r="AH1109" s="147"/>
      <c r="AI1109" s="147"/>
      <c r="AJ1109" s="143"/>
      <c r="AK1109" s="143"/>
      <c r="AL1109" s="147"/>
      <c r="AM1109" s="147"/>
      <c r="AN1109" s="147"/>
      <c r="AO1109" s="143"/>
      <c r="AP1109" s="143"/>
      <c r="AQ1109" s="147"/>
      <c r="AR1109" s="147"/>
      <c r="AS1109" s="147"/>
      <c r="AT1109" s="143"/>
      <c r="AU1109" s="143"/>
      <c r="AV1109" s="147"/>
      <c r="AW1109" s="147"/>
      <c r="AX1109" s="147"/>
      <c r="AY1109" s="147"/>
      <c r="AZ1109" s="147"/>
      <c r="BA1109" s="147"/>
      <c r="BB1109" s="312"/>
      <c r="BC1109" s="174"/>
    </row>
    <row r="1110" spans="1:55" ht="31.2">
      <c r="A1110" s="309"/>
      <c r="B1110" s="310"/>
      <c r="C1110" s="310"/>
      <c r="D1110" s="220" t="s">
        <v>43</v>
      </c>
      <c r="E1110" s="143">
        <f t="shared" si="1227"/>
        <v>0</v>
      </c>
      <c r="F1110" s="143">
        <f t="shared" si="1213"/>
        <v>0</v>
      </c>
      <c r="G1110" s="163"/>
      <c r="H1110" s="143"/>
      <c r="I1110" s="143"/>
      <c r="J1110" s="147"/>
      <c r="K1110" s="143"/>
      <c r="L1110" s="143"/>
      <c r="M1110" s="147"/>
      <c r="N1110" s="143"/>
      <c r="O1110" s="143"/>
      <c r="P1110" s="147"/>
      <c r="Q1110" s="143"/>
      <c r="R1110" s="143"/>
      <c r="S1110" s="147"/>
      <c r="T1110" s="143"/>
      <c r="U1110" s="143"/>
      <c r="V1110" s="147"/>
      <c r="W1110" s="143"/>
      <c r="X1110" s="143"/>
      <c r="Y1110" s="147"/>
      <c r="Z1110" s="143"/>
      <c r="AA1110" s="143"/>
      <c r="AB1110" s="147"/>
      <c r="AC1110" s="147"/>
      <c r="AD1110" s="147"/>
      <c r="AE1110" s="143"/>
      <c r="AF1110" s="143"/>
      <c r="AG1110" s="147"/>
      <c r="AH1110" s="147"/>
      <c r="AI1110" s="147"/>
      <c r="AJ1110" s="143"/>
      <c r="AK1110" s="143"/>
      <c r="AL1110" s="147"/>
      <c r="AM1110" s="147"/>
      <c r="AN1110" s="147"/>
      <c r="AO1110" s="143"/>
      <c r="AP1110" s="143"/>
      <c r="AQ1110" s="147"/>
      <c r="AR1110" s="147"/>
      <c r="AS1110" s="147"/>
      <c r="AT1110" s="143"/>
      <c r="AU1110" s="143"/>
      <c r="AV1110" s="147"/>
      <c r="AW1110" s="147"/>
      <c r="AX1110" s="147"/>
      <c r="AY1110" s="147"/>
      <c r="AZ1110" s="147"/>
      <c r="BA1110" s="147"/>
      <c r="BB1110" s="313"/>
      <c r="BC1110" s="174"/>
    </row>
    <row r="1111" spans="1:55" ht="22.5" customHeight="1">
      <c r="A1111" s="309" t="s">
        <v>562</v>
      </c>
      <c r="B1111" s="328"/>
      <c r="C1111" s="328"/>
      <c r="D1111" s="150" t="s">
        <v>41</v>
      </c>
      <c r="E1111" s="143">
        <f t="shared" si="1227"/>
        <v>39992.573919999995</v>
      </c>
      <c r="F1111" s="143">
        <f t="shared" si="1213"/>
        <v>37371.332489999993</v>
      </c>
      <c r="G1111" s="163">
        <f t="shared" si="1214"/>
        <v>93.445679602309525</v>
      </c>
      <c r="H1111" s="143">
        <f>H1112+H1113+H1114+H1116+H1117</f>
        <v>4933.8366800000003</v>
      </c>
      <c r="I1111" s="143">
        <f t="shared" ref="I1111" si="1228">I1112+I1113+I1114+I1116+I1117</f>
        <v>4933.8366800000003</v>
      </c>
      <c r="J1111" s="143"/>
      <c r="K1111" s="143">
        <f t="shared" ref="K1111:L1111" si="1229">K1112+K1113+K1114+K1116+K1117</f>
        <v>3951.9902099999999</v>
      </c>
      <c r="L1111" s="143">
        <f t="shared" si="1229"/>
        <v>3951.9902099999999</v>
      </c>
      <c r="M1111" s="143"/>
      <c r="N1111" s="143">
        <f t="shared" ref="N1111:O1111" si="1230">N1112+N1113+N1114+N1116+N1117</f>
        <v>3216.22235</v>
      </c>
      <c r="O1111" s="143">
        <f t="shared" si="1230"/>
        <v>3216.22235</v>
      </c>
      <c r="P1111" s="143"/>
      <c r="Q1111" s="143">
        <f t="shared" ref="Q1111:R1111" si="1231">Q1112+Q1113+Q1114+Q1116+Q1117</f>
        <v>3512.29088</v>
      </c>
      <c r="R1111" s="143">
        <f t="shared" si="1231"/>
        <v>3512.29088</v>
      </c>
      <c r="S1111" s="143"/>
      <c r="T1111" s="143">
        <f t="shared" ref="T1111:U1111" si="1232">T1112+T1113+T1114+T1116+T1117</f>
        <v>3989.0448200000001</v>
      </c>
      <c r="U1111" s="143">
        <f t="shared" si="1232"/>
        <v>3989.0448200000001</v>
      </c>
      <c r="V1111" s="143"/>
      <c r="W1111" s="143">
        <f t="shared" ref="W1111:X1111" si="1233">W1112+W1113+W1114+W1116+W1117</f>
        <v>4072.99962</v>
      </c>
      <c r="X1111" s="143">
        <f t="shared" si="1233"/>
        <v>4072.99962</v>
      </c>
      <c r="Y1111" s="143"/>
      <c r="Z1111" s="143">
        <f t="shared" ref="Z1111:AC1111" si="1234">Z1112+Z1113+Z1114+Z1116+Z1117</f>
        <v>3515.6892800000001</v>
      </c>
      <c r="AA1111" s="143">
        <f t="shared" si="1234"/>
        <v>3515.6892800000001</v>
      </c>
      <c r="AB1111" s="143">
        <f t="shared" si="1234"/>
        <v>0</v>
      </c>
      <c r="AC1111" s="143">
        <f t="shared" si="1234"/>
        <v>0</v>
      </c>
      <c r="AD1111" s="143"/>
      <c r="AE1111" s="143">
        <f t="shared" ref="AE1111:AH1111" si="1235">AE1112+AE1113+AE1114+AE1116+AE1117</f>
        <v>3328.4569299999998</v>
      </c>
      <c r="AF1111" s="143">
        <f t="shared" si="1235"/>
        <v>3328.4569299999998</v>
      </c>
      <c r="AG1111" s="143">
        <f t="shared" si="1235"/>
        <v>0</v>
      </c>
      <c r="AH1111" s="143">
        <f t="shared" si="1235"/>
        <v>0</v>
      </c>
      <c r="AI1111" s="143"/>
      <c r="AJ1111" s="143">
        <f t="shared" ref="AJ1111:AM1111" si="1236">AJ1112+AJ1113+AJ1114+AJ1116+AJ1117</f>
        <v>2741.8749800000001</v>
      </c>
      <c r="AK1111" s="143">
        <f t="shared" si="1236"/>
        <v>2741.8749800000001</v>
      </c>
      <c r="AL1111" s="143">
        <f t="shared" si="1236"/>
        <v>0</v>
      </c>
      <c r="AM1111" s="143">
        <f t="shared" si="1236"/>
        <v>0</v>
      </c>
      <c r="AN1111" s="143"/>
      <c r="AO1111" s="143">
        <f t="shared" ref="AO1111:AR1111" si="1237">AO1112+AO1113+AO1114+AO1116+AO1117</f>
        <v>2342.3650200000002</v>
      </c>
      <c r="AP1111" s="143">
        <f t="shared" si="1237"/>
        <v>2342.3650200000002</v>
      </c>
      <c r="AQ1111" s="143">
        <f t="shared" si="1237"/>
        <v>0</v>
      </c>
      <c r="AR1111" s="143">
        <f t="shared" si="1237"/>
        <v>0</v>
      </c>
      <c r="AS1111" s="143"/>
      <c r="AT1111" s="143">
        <f t="shared" ref="AT1111:AW1111" si="1238">AT1112+AT1113+AT1114+AT1116+AT1117</f>
        <v>1766.5617199999999</v>
      </c>
      <c r="AU1111" s="143">
        <f t="shared" si="1238"/>
        <v>1766.5617199999999</v>
      </c>
      <c r="AV1111" s="143">
        <f t="shared" si="1238"/>
        <v>0</v>
      </c>
      <c r="AW1111" s="143">
        <f t="shared" si="1238"/>
        <v>0</v>
      </c>
      <c r="AX1111" s="143"/>
      <c r="AY1111" s="143">
        <f t="shared" ref="AY1111:AZ1111" si="1239">AY1112+AY1113+AY1114+AY1116+AY1117</f>
        <v>2621.24143</v>
      </c>
      <c r="AZ1111" s="143">
        <f t="shared" si="1239"/>
        <v>0</v>
      </c>
      <c r="BA1111" s="147"/>
      <c r="BB1111" s="147"/>
      <c r="BC1111" s="174"/>
    </row>
    <row r="1112" spans="1:55" ht="32.25" customHeight="1">
      <c r="A1112" s="309"/>
      <c r="B1112" s="328"/>
      <c r="C1112" s="328"/>
      <c r="D1112" s="148" t="s">
        <v>37</v>
      </c>
      <c r="E1112" s="143">
        <f t="shared" si="1227"/>
        <v>0</v>
      </c>
      <c r="F1112" s="143">
        <f t="shared" si="1213"/>
        <v>0</v>
      </c>
      <c r="G1112" s="163"/>
      <c r="H1112" s="143">
        <f>H1105</f>
        <v>0</v>
      </c>
      <c r="I1112" s="143">
        <f t="shared" ref="I1112:BA1112" si="1240">I1105</f>
        <v>0</v>
      </c>
      <c r="J1112" s="143">
        <f t="shared" si="1240"/>
        <v>0</v>
      </c>
      <c r="K1112" s="143">
        <f t="shared" si="1240"/>
        <v>0</v>
      </c>
      <c r="L1112" s="143">
        <f t="shared" si="1240"/>
        <v>0</v>
      </c>
      <c r="M1112" s="143">
        <f t="shared" si="1240"/>
        <v>0</v>
      </c>
      <c r="N1112" s="143">
        <f t="shared" si="1240"/>
        <v>0</v>
      </c>
      <c r="O1112" s="143">
        <f t="shared" si="1240"/>
        <v>0</v>
      </c>
      <c r="P1112" s="143">
        <f t="shared" si="1240"/>
        <v>0</v>
      </c>
      <c r="Q1112" s="143">
        <f t="shared" si="1240"/>
        <v>0</v>
      </c>
      <c r="R1112" s="143">
        <f t="shared" si="1240"/>
        <v>0</v>
      </c>
      <c r="S1112" s="143">
        <f t="shared" si="1240"/>
        <v>0</v>
      </c>
      <c r="T1112" s="143">
        <f t="shared" si="1240"/>
        <v>0</v>
      </c>
      <c r="U1112" s="143">
        <f t="shared" si="1240"/>
        <v>0</v>
      </c>
      <c r="V1112" s="143">
        <f t="shared" si="1240"/>
        <v>0</v>
      </c>
      <c r="W1112" s="143">
        <f t="shared" si="1240"/>
        <v>0</v>
      </c>
      <c r="X1112" s="143">
        <f t="shared" si="1240"/>
        <v>0</v>
      </c>
      <c r="Y1112" s="143">
        <f t="shared" si="1240"/>
        <v>0</v>
      </c>
      <c r="Z1112" s="143">
        <f t="shared" si="1240"/>
        <v>0</v>
      </c>
      <c r="AA1112" s="143">
        <f t="shared" si="1240"/>
        <v>0</v>
      </c>
      <c r="AB1112" s="143">
        <f t="shared" si="1240"/>
        <v>0</v>
      </c>
      <c r="AC1112" s="143">
        <f t="shared" si="1240"/>
        <v>0</v>
      </c>
      <c r="AD1112" s="143">
        <f t="shared" si="1240"/>
        <v>0</v>
      </c>
      <c r="AE1112" s="143">
        <f t="shared" si="1240"/>
        <v>0</v>
      </c>
      <c r="AF1112" s="143">
        <f t="shared" si="1240"/>
        <v>0</v>
      </c>
      <c r="AG1112" s="143">
        <f t="shared" si="1240"/>
        <v>0</v>
      </c>
      <c r="AH1112" s="143">
        <f t="shared" si="1240"/>
        <v>0</v>
      </c>
      <c r="AI1112" s="143">
        <f t="shared" si="1240"/>
        <v>0</v>
      </c>
      <c r="AJ1112" s="143">
        <f t="shared" si="1240"/>
        <v>0</v>
      </c>
      <c r="AK1112" s="143">
        <f t="shared" si="1240"/>
        <v>0</v>
      </c>
      <c r="AL1112" s="143">
        <f t="shared" si="1240"/>
        <v>0</v>
      </c>
      <c r="AM1112" s="143">
        <f t="shared" si="1240"/>
        <v>0</v>
      </c>
      <c r="AN1112" s="143">
        <f t="shared" si="1240"/>
        <v>0</v>
      </c>
      <c r="AO1112" s="143">
        <f t="shared" si="1240"/>
        <v>0</v>
      </c>
      <c r="AP1112" s="143">
        <f t="shared" si="1240"/>
        <v>0</v>
      </c>
      <c r="AQ1112" s="143">
        <f t="shared" si="1240"/>
        <v>0</v>
      </c>
      <c r="AR1112" s="143">
        <f t="shared" si="1240"/>
        <v>0</v>
      </c>
      <c r="AS1112" s="143">
        <f t="shared" si="1240"/>
        <v>0</v>
      </c>
      <c r="AT1112" s="143">
        <f t="shared" si="1240"/>
        <v>0</v>
      </c>
      <c r="AU1112" s="143">
        <f t="shared" si="1240"/>
        <v>0</v>
      </c>
      <c r="AV1112" s="143">
        <f t="shared" si="1240"/>
        <v>0</v>
      </c>
      <c r="AW1112" s="143">
        <f t="shared" si="1240"/>
        <v>0</v>
      </c>
      <c r="AX1112" s="143">
        <f t="shared" si="1240"/>
        <v>0</v>
      </c>
      <c r="AY1112" s="143">
        <f t="shared" si="1240"/>
        <v>0</v>
      </c>
      <c r="AZ1112" s="143">
        <f t="shared" si="1240"/>
        <v>0</v>
      </c>
      <c r="BA1112" s="143">
        <f t="shared" si="1240"/>
        <v>0</v>
      </c>
      <c r="BB1112" s="143"/>
      <c r="BC1112" s="174"/>
    </row>
    <row r="1113" spans="1:55" ht="50.25" customHeight="1">
      <c r="A1113" s="309"/>
      <c r="B1113" s="328"/>
      <c r="C1113" s="328"/>
      <c r="D1113" s="172" t="s">
        <v>2</v>
      </c>
      <c r="E1113" s="143">
        <f t="shared" si="1227"/>
        <v>0</v>
      </c>
      <c r="F1113" s="143">
        <f t="shared" si="1213"/>
        <v>0</v>
      </c>
      <c r="G1113" s="163"/>
      <c r="H1113" s="143">
        <f t="shared" ref="H1113:BA1114" si="1241">H1106</f>
        <v>0</v>
      </c>
      <c r="I1113" s="143">
        <f t="shared" si="1241"/>
        <v>0</v>
      </c>
      <c r="J1113" s="143">
        <f t="shared" si="1241"/>
        <v>0</v>
      </c>
      <c r="K1113" s="143">
        <f t="shared" si="1241"/>
        <v>0</v>
      </c>
      <c r="L1113" s="143">
        <f t="shared" si="1241"/>
        <v>0</v>
      </c>
      <c r="M1113" s="143">
        <f t="shared" si="1241"/>
        <v>0</v>
      </c>
      <c r="N1113" s="143">
        <f t="shared" si="1241"/>
        <v>0</v>
      </c>
      <c r="O1113" s="143">
        <f t="shared" si="1241"/>
        <v>0</v>
      </c>
      <c r="P1113" s="143">
        <f t="shared" si="1241"/>
        <v>0</v>
      </c>
      <c r="Q1113" s="143">
        <f t="shared" si="1241"/>
        <v>0</v>
      </c>
      <c r="R1113" s="143">
        <f t="shared" si="1241"/>
        <v>0</v>
      </c>
      <c r="S1113" s="143">
        <f t="shared" si="1241"/>
        <v>0</v>
      </c>
      <c r="T1113" s="143">
        <f t="shared" si="1241"/>
        <v>0</v>
      </c>
      <c r="U1113" s="143">
        <f t="shared" si="1241"/>
        <v>0</v>
      </c>
      <c r="V1113" s="143">
        <f t="shared" si="1241"/>
        <v>0</v>
      </c>
      <c r="W1113" s="143">
        <f t="shared" si="1241"/>
        <v>0</v>
      </c>
      <c r="X1113" s="143">
        <f t="shared" si="1241"/>
        <v>0</v>
      </c>
      <c r="Y1113" s="143">
        <f t="shared" si="1241"/>
        <v>0</v>
      </c>
      <c r="Z1113" s="143">
        <f t="shared" si="1241"/>
        <v>0</v>
      </c>
      <c r="AA1113" s="143">
        <f t="shared" si="1241"/>
        <v>0</v>
      </c>
      <c r="AB1113" s="143">
        <f t="shared" si="1241"/>
        <v>0</v>
      </c>
      <c r="AC1113" s="143">
        <f t="shared" si="1241"/>
        <v>0</v>
      </c>
      <c r="AD1113" s="143">
        <f t="shared" si="1241"/>
        <v>0</v>
      </c>
      <c r="AE1113" s="143">
        <f t="shared" si="1241"/>
        <v>0</v>
      </c>
      <c r="AF1113" s="143">
        <f t="shared" si="1241"/>
        <v>0</v>
      </c>
      <c r="AG1113" s="143">
        <f t="shared" si="1241"/>
        <v>0</v>
      </c>
      <c r="AH1113" s="143">
        <f t="shared" si="1241"/>
        <v>0</v>
      </c>
      <c r="AI1113" s="143">
        <f t="shared" si="1241"/>
        <v>0</v>
      </c>
      <c r="AJ1113" s="143">
        <f t="shared" si="1241"/>
        <v>0</v>
      </c>
      <c r="AK1113" s="143">
        <f t="shared" si="1241"/>
        <v>0</v>
      </c>
      <c r="AL1113" s="143">
        <f t="shared" si="1241"/>
        <v>0</v>
      </c>
      <c r="AM1113" s="143">
        <f t="shared" si="1241"/>
        <v>0</v>
      </c>
      <c r="AN1113" s="143">
        <f t="shared" si="1241"/>
        <v>0</v>
      </c>
      <c r="AO1113" s="143">
        <f t="shared" si="1241"/>
        <v>0</v>
      </c>
      <c r="AP1113" s="143">
        <f t="shared" si="1241"/>
        <v>0</v>
      </c>
      <c r="AQ1113" s="143">
        <f t="shared" si="1241"/>
        <v>0</v>
      </c>
      <c r="AR1113" s="143">
        <f t="shared" si="1241"/>
        <v>0</v>
      </c>
      <c r="AS1113" s="143">
        <f t="shared" si="1241"/>
        <v>0</v>
      </c>
      <c r="AT1113" s="143">
        <f t="shared" si="1241"/>
        <v>0</v>
      </c>
      <c r="AU1113" s="143">
        <f t="shared" si="1241"/>
        <v>0</v>
      </c>
      <c r="AV1113" s="143">
        <f t="shared" si="1241"/>
        <v>0</v>
      </c>
      <c r="AW1113" s="143">
        <f t="shared" si="1241"/>
        <v>0</v>
      </c>
      <c r="AX1113" s="143">
        <f t="shared" si="1241"/>
        <v>0</v>
      </c>
      <c r="AY1113" s="143">
        <f t="shared" si="1241"/>
        <v>0</v>
      </c>
      <c r="AZ1113" s="143">
        <f t="shared" si="1241"/>
        <v>0</v>
      </c>
      <c r="BA1113" s="143">
        <f t="shared" si="1241"/>
        <v>0</v>
      </c>
      <c r="BB1113" s="143"/>
      <c r="BC1113" s="174"/>
    </row>
    <row r="1114" spans="1:55" ht="22.5" customHeight="1">
      <c r="A1114" s="309"/>
      <c r="B1114" s="328"/>
      <c r="C1114" s="328"/>
      <c r="D1114" s="217" t="s">
        <v>268</v>
      </c>
      <c r="E1114" s="143">
        <f>H1114+K1114+N1114+Q1114+T1114+W1114+Z1114+AE1114+AJ1114+AO1114+AT1114+AY1114</f>
        <v>39992.573919999995</v>
      </c>
      <c r="F1114" s="143">
        <f t="shared" si="1213"/>
        <v>37371.332489999993</v>
      </c>
      <c r="G1114" s="163">
        <f t="shared" si="1214"/>
        <v>93.445679602309525</v>
      </c>
      <c r="H1114" s="143">
        <f t="shared" ref="H1114:BA1114" si="1242">H1107</f>
        <v>4933.8366800000003</v>
      </c>
      <c r="I1114" s="143">
        <f t="shared" si="1242"/>
        <v>4933.8366800000003</v>
      </c>
      <c r="J1114" s="143">
        <f t="shared" si="1242"/>
        <v>0</v>
      </c>
      <c r="K1114" s="143">
        <f t="shared" si="1242"/>
        <v>3951.9902099999999</v>
      </c>
      <c r="L1114" s="143">
        <f t="shared" si="1242"/>
        <v>3951.9902099999999</v>
      </c>
      <c r="M1114" s="143">
        <f t="shared" si="1242"/>
        <v>0</v>
      </c>
      <c r="N1114" s="143">
        <f t="shared" si="1242"/>
        <v>3216.22235</v>
      </c>
      <c r="O1114" s="143">
        <f t="shared" si="1242"/>
        <v>3216.22235</v>
      </c>
      <c r="P1114" s="143">
        <f t="shared" si="1242"/>
        <v>0</v>
      </c>
      <c r="Q1114" s="143">
        <f t="shared" si="1242"/>
        <v>3512.29088</v>
      </c>
      <c r="R1114" s="143">
        <f t="shared" si="1242"/>
        <v>3512.29088</v>
      </c>
      <c r="S1114" s="143">
        <f t="shared" si="1242"/>
        <v>0</v>
      </c>
      <c r="T1114" s="143">
        <f t="shared" si="1242"/>
        <v>3989.0448200000001</v>
      </c>
      <c r="U1114" s="143">
        <f t="shared" si="1242"/>
        <v>3989.0448200000001</v>
      </c>
      <c r="V1114" s="143">
        <f t="shared" si="1242"/>
        <v>0</v>
      </c>
      <c r="W1114" s="143">
        <f t="shared" si="1241"/>
        <v>4072.99962</v>
      </c>
      <c r="X1114" s="143">
        <f t="shared" si="1242"/>
        <v>4072.99962</v>
      </c>
      <c r="Y1114" s="143">
        <f t="shared" si="1242"/>
        <v>0</v>
      </c>
      <c r="Z1114" s="143">
        <f t="shared" si="1242"/>
        <v>3515.6892800000001</v>
      </c>
      <c r="AA1114" s="143">
        <f t="shared" si="1242"/>
        <v>3515.6892800000001</v>
      </c>
      <c r="AB1114" s="143">
        <f t="shared" si="1242"/>
        <v>0</v>
      </c>
      <c r="AC1114" s="143">
        <f t="shared" si="1242"/>
        <v>0</v>
      </c>
      <c r="AD1114" s="143">
        <f t="shared" si="1242"/>
        <v>0</v>
      </c>
      <c r="AE1114" s="143">
        <f t="shared" si="1242"/>
        <v>3328.4569299999998</v>
      </c>
      <c r="AF1114" s="143">
        <f t="shared" si="1242"/>
        <v>3328.4569299999998</v>
      </c>
      <c r="AG1114" s="143">
        <f t="shared" si="1242"/>
        <v>0</v>
      </c>
      <c r="AH1114" s="143">
        <f t="shared" si="1242"/>
        <v>0</v>
      </c>
      <c r="AI1114" s="143">
        <f t="shared" si="1242"/>
        <v>0</v>
      </c>
      <c r="AJ1114" s="143">
        <f t="shared" si="1242"/>
        <v>2741.8749800000001</v>
      </c>
      <c r="AK1114" s="143">
        <f t="shared" si="1242"/>
        <v>2741.8749800000001</v>
      </c>
      <c r="AL1114" s="143">
        <f t="shared" si="1242"/>
        <v>0</v>
      </c>
      <c r="AM1114" s="143">
        <f t="shared" si="1242"/>
        <v>0</v>
      </c>
      <c r="AN1114" s="143">
        <f t="shared" si="1242"/>
        <v>0</v>
      </c>
      <c r="AO1114" s="143">
        <f t="shared" si="1242"/>
        <v>2342.3650200000002</v>
      </c>
      <c r="AP1114" s="143">
        <f t="shared" si="1242"/>
        <v>2342.3650200000002</v>
      </c>
      <c r="AQ1114" s="143">
        <f t="shared" si="1242"/>
        <v>0</v>
      </c>
      <c r="AR1114" s="143">
        <f t="shared" si="1242"/>
        <v>0</v>
      </c>
      <c r="AS1114" s="143">
        <f t="shared" si="1242"/>
        <v>0</v>
      </c>
      <c r="AT1114" s="143">
        <f t="shared" si="1242"/>
        <v>1766.5617199999999</v>
      </c>
      <c r="AU1114" s="143">
        <f t="shared" si="1242"/>
        <v>1766.5617199999999</v>
      </c>
      <c r="AV1114" s="143">
        <f t="shared" si="1242"/>
        <v>0</v>
      </c>
      <c r="AW1114" s="143">
        <f t="shared" si="1242"/>
        <v>0</v>
      </c>
      <c r="AX1114" s="143">
        <f t="shared" si="1242"/>
        <v>0</v>
      </c>
      <c r="AY1114" s="143">
        <f t="shared" si="1242"/>
        <v>2621.24143</v>
      </c>
      <c r="AZ1114" s="143">
        <f t="shared" si="1242"/>
        <v>0</v>
      </c>
      <c r="BA1114" s="143">
        <f t="shared" si="1242"/>
        <v>0</v>
      </c>
      <c r="BB1114" s="143"/>
      <c r="BC1114" s="174"/>
    </row>
    <row r="1115" spans="1:55" ht="82.5" customHeight="1">
      <c r="A1115" s="309"/>
      <c r="B1115" s="328"/>
      <c r="C1115" s="328"/>
      <c r="D1115" s="217" t="s">
        <v>274</v>
      </c>
      <c r="E1115" s="143">
        <f t="shared" ref="E1115:E1120" si="1243">H1115+K1115+N1115+Q1115+T1115+W1115+Z1115+AE1115+AJ1115+AO1115+AT1115+AY1115</f>
        <v>0</v>
      </c>
      <c r="F1115" s="143">
        <f t="shared" si="1213"/>
        <v>0</v>
      </c>
      <c r="G1115" s="163"/>
      <c r="H1115" s="143">
        <f t="shared" ref="H1115:BA1115" si="1244">H1108</f>
        <v>0</v>
      </c>
      <c r="I1115" s="143">
        <f t="shared" si="1244"/>
        <v>0</v>
      </c>
      <c r="J1115" s="143">
        <f t="shared" si="1244"/>
        <v>0</v>
      </c>
      <c r="K1115" s="143">
        <f t="shared" si="1244"/>
        <v>0</v>
      </c>
      <c r="L1115" s="143">
        <f t="shared" si="1244"/>
        <v>0</v>
      </c>
      <c r="M1115" s="143">
        <f t="shared" si="1244"/>
        <v>0</v>
      </c>
      <c r="N1115" s="143">
        <f t="shared" si="1244"/>
        <v>0</v>
      </c>
      <c r="O1115" s="143">
        <f t="shared" si="1244"/>
        <v>0</v>
      </c>
      <c r="P1115" s="143">
        <f t="shared" si="1244"/>
        <v>0</v>
      </c>
      <c r="Q1115" s="143">
        <f t="shared" si="1244"/>
        <v>0</v>
      </c>
      <c r="R1115" s="143">
        <f t="shared" si="1244"/>
        <v>0</v>
      </c>
      <c r="S1115" s="143">
        <f t="shared" si="1244"/>
        <v>0</v>
      </c>
      <c r="T1115" s="143">
        <f t="shared" si="1244"/>
        <v>0</v>
      </c>
      <c r="U1115" s="143">
        <f t="shared" si="1244"/>
        <v>0</v>
      </c>
      <c r="V1115" s="143">
        <f t="shared" si="1244"/>
        <v>0</v>
      </c>
      <c r="W1115" s="143">
        <f t="shared" si="1244"/>
        <v>0</v>
      </c>
      <c r="X1115" s="143">
        <f t="shared" si="1244"/>
        <v>0</v>
      </c>
      <c r="Y1115" s="143">
        <f t="shared" si="1244"/>
        <v>0</v>
      </c>
      <c r="Z1115" s="143">
        <f t="shared" si="1244"/>
        <v>0</v>
      </c>
      <c r="AA1115" s="143">
        <f t="shared" si="1244"/>
        <v>0</v>
      </c>
      <c r="AB1115" s="143">
        <f t="shared" si="1244"/>
        <v>0</v>
      </c>
      <c r="AC1115" s="143">
        <f t="shared" si="1244"/>
        <v>0</v>
      </c>
      <c r="AD1115" s="143">
        <f t="shared" si="1244"/>
        <v>0</v>
      </c>
      <c r="AE1115" s="143">
        <f t="shared" si="1244"/>
        <v>0</v>
      </c>
      <c r="AF1115" s="143">
        <f t="shared" si="1244"/>
        <v>0</v>
      </c>
      <c r="AG1115" s="143">
        <f t="shared" si="1244"/>
        <v>0</v>
      </c>
      <c r="AH1115" s="143">
        <f t="shared" si="1244"/>
        <v>0</v>
      </c>
      <c r="AI1115" s="143">
        <f t="shared" si="1244"/>
        <v>0</v>
      </c>
      <c r="AJ1115" s="143">
        <f t="shared" si="1244"/>
        <v>0</v>
      </c>
      <c r="AK1115" s="143">
        <f t="shared" si="1244"/>
        <v>0</v>
      </c>
      <c r="AL1115" s="143">
        <f t="shared" si="1244"/>
        <v>0</v>
      </c>
      <c r="AM1115" s="143">
        <f t="shared" si="1244"/>
        <v>0</v>
      </c>
      <c r="AN1115" s="143">
        <f t="shared" si="1244"/>
        <v>0</v>
      </c>
      <c r="AO1115" s="143">
        <f t="shared" si="1244"/>
        <v>0</v>
      </c>
      <c r="AP1115" s="143">
        <f t="shared" si="1244"/>
        <v>0</v>
      </c>
      <c r="AQ1115" s="143">
        <f t="shared" si="1244"/>
        <v>0</v>
      </c>
      <c r="AR1115" s="143">
        <f t="shared" si="1244"/>
        <v>0</v>
      </c>
      <c r="AS1115" s="143">
        <f t="shared" si="1244"/>
        <v>0</v>
      </c>
      <c r="AT1115" s="143">
        <f t="shared" si="1244"/>
        <v>0</v>
      </c>
      <c r="AU1115" s="143"/>
      <c r="AV1115" s="143">
        <f t="shared" si="1244"/>
        <v>0</v>
      </c>
      <c r="AW1115" s="143">
        <f t="shared" si="1244"/>
        <v>0</v>
      </c>
      <c r="AX1115" s="143">
        <f t="shared" si="1244"/>
        <v>0</v>
      </c>
      <c r="AY1115" s="143">
        <f t="shared" si="1244"/>
        <v>0</v>
      </c>
      <c r="AZ1115" s="143">
        <f t="shared" si="1244"/>
        <v>0</v>
      </c>
      <c r="BA1115" s="143">
        <f t="shared" si="1244"/>
        <v>0</v>
      </c>
      <c r="BB1115" s="143"/>
      <c r="BC1115" s="174"/>
    </row>
    <row r="1116" spans="1:55" ht="22.5" customHeight="1">
      <c r="A1116" s="309"/>
      <c r="B1116" s="328"/>
      <c r="C1116" s="328"/>
      <c r="D1116" s="217" t="s">
        <v>269</v>
      </c>
      <c r="E1116" s="143">
        <f t="shared" si="1243"/>
        <v>0</v>
      </c>
      <c r="F1116" s="143">
        <f t="shared" si="1213"/>
        <v>0</v>
      </c>
      <c r="G1116" s="163"/>
      <c r="H1116" s="143">
        <f t="shared" ref="H1116:BA1116" si="1245">H1109</f>
        <v>0</v>
      </c>
      <c r="I1116" s="143">
        <f t="shared" si="1245"/>
        <v>0</v>
      </c>
      <c r="J1116" s="143">
        <f t="shared" si="1245"/>
        <v>0</v>
      </c>
      <c r="K1116" s="143">
        <f t="shared" si="1245"/>
        <v>0</v>
      </c>
      <c r="L1116" s="143">
        <f t="shared" si="1245"/>
        <v>0</v>
      </c>
      <c r="M1116" s="143">
        <f t="shared" si="1245"/>
        <v>0</v>
      </c>
      <c r="N1116" s="143">
        <f t="shared" si="1245"/>
        <v>0</v>
      </c>
      <c r="O1116" s="143">
        <f t="shared" si="1245"/>
        <v>0</v>
      </c>
      <c r="P1116" s="143">
        <f t="shared" si="1245"/>
        <v>0</v>
      </c>
      <c r="Q1116" s="143">
        <f t="shared" si="1245"/>
        <v>0</v>
      </c>
      <c r="R1116" s="143">
        <f t="shared" si="1245"/>
        <v>0</v>
      </c>
      <c r="S1116" s="143">
        <f t="shared" si="1245"/>
        <v>0</v>
      </c>
      <c r="T1116" s="143">
        <f t="shared" si="1245"/>
        <v>0</v>
      </c>
      <c r="U1116" s="143">
        <f t="shared" si="1245"/>
        <v>0</v>
      </c>
      <c r="V1116" s="143">
        <f t="shared" si="1245"/>
        <v>0</v>
      </c>
      <c r="W1116" s="143">
        <f t="shared" si="1245"/>
        <v>0</v>
      </c>
      <c r="X1116" s="143">
        <f t="shared" si="1245"/>
        <v>0</v>
      </c>
      <c r="Y1116" s="143">
        <f t="shared" si="1245"/>
        <v>0</v>
      </c>
      <c r="Z1116" s="143">
        <f t="shared" si="1245"/>
        <v>0</v>
      </c>
      <c r="AA1116" s="143">
        <f t="shared" si="1245"/>
        <v>0</v>
      </c>
      <c r="AB1116" s="143">
        <f t="shared" si="1245"/>
        <v>0</v>
      </c>
      <c r="AC1116" s="143">
        <f t="shared" si="1245"/>
        <v>0</v>
      </c>
      <c r="AD1116" s="143">
        <f t="shared" si="1245"/>
        <v>0</v>
      </c>
      <c r="AE1116" s="143">
        <f t="shared" si="1245"/>
        <v>0</v>
      </c>
      <c r="AF1116" s="143">
        <f t="shared" si="1245"/>
        <v>0</v>
      </c>
      <c r="AG1116" s="143">
        <f t="shared" si="1245"/>
        <v>0</v>
      </c>
      <c r="AH1116" s="143">
        <f t="shared" si="1245"/>
        <v>0</v>
      </c>
      <c r="AI1116" s="143">
        <f t="shared" si="1245"/>
        <v>0</v>
      </c>
      <c r="AJ1116" s="143">
        <f t="shared" si="1245"/>
        <v>0</v>
      </c>
      <c r="AK1116" s="143">
        <f t="shared" si="1245"/>
        <v>0</v>
      </c>
      <c r="AL1116" s="143">
        <f t="shared" si="1245"/>
        <v>0</v>
      </c>
      <c r="AM1116" s="143">
        <f t="shared" si="1245"/>
        <v>0</v>
      </c>
      <c r="AN1116" s="143">
        <f t="shared" si="1245"/>
        <v>0</v>
      </c>
      <c r="AO1116" s="143">
        <f t="shared" si="1245"/>
        <v>0</v>
      </c>
      <c r="AP1116" s="143">
        <f t="shared" si="1245"/>
        <v>0</v>
      </c>
      <c r="AQ1116" s="143">
        <f t="shared" si="1245"/>
        <v>0</v>
      </c>
      <c r="AR1116" s="143">
        <f t="shared" si="1245"/>
        <v>0</v>
      </c>
      <c r="AS1116" s="143">
        <f t="shared" si="1245"/>
        <v>0</v>
      </c>
      <c r="AT1116" s="143">
        <f t="shared" si="1245"/>
        <v>0</v>
      </c>
      <c r="AU1116" s="143"/>
      <c r="AV1116" s="143">
        <f t="shared" si="1245"/>
        <v>0</v>
      </c>
      <c r="AW1116" s="143">
        <f t="shared" si="1245"/>
        <v>0</v>
      </c>
      <c r="AX1116" s="143">
        <f t="shared" si="1245"/>
        <v>0</v>
      </c>
      <c r="AY1116" s="143">
        <f t="shared" si="1245"/>
        <v>0</v>
      </c>
      <c r="AZ1116" s="143">
        <f t="shared" si="1245"/>
        <v>0</v>
      </c>
      <c r="BA1116" s="143">
        <f t="shared" si="1245"/>
        <v>0</v>
      </c>
      <c r="BB1116" s="143"/>
      <c r="BC1116" s="174"/>
    </row>
    <row r="1117" spans="1:55" ht="31.2">
      <c r="A1117" s="309"/>
      <c r="B1117" s="328"/>
      <c r="C1117" s="328"/>
      <c r="D1117" s="220" t="s">
        <v>43</v>
      </c>
      <c r="E1117" s="143">
        <f t="shared" si="1243"/>
        <v>0</v>
      </c>
      <c r="F1117" s="143">
        <f t="shared" si="1213"/>
        <v>0</v>
      </c>
      <c r="G1117" s="163"/>
      <c r="H1117" s="143">
        <f t="shared" ref="H1117:BA1117" si="1246">H1110</f>
        <v>0</v>
      </c>
      <c r="I1117" s="143">
        <f t="shared" si="1246"/>
        <v>0</v>
      </c>
      <c r="J1117" s="143">
        <f t="shared" si="1246"/>
        <v>0</v>
      </c>
      <c r="K1117" s="143">
        <f t="shared" si="1246"/>
        <v>0</v>
      </c>
      <c r="L1117" s="143">
        <f t="shared" si="1246"/>
        <v>0</v>
      </c>
      <c r="M1117" s="143">
        <f t="shared" si="1246"/>
        <v>0</v>
      </c>
      <c r="N1117" s="143">
        <f t="shared" si="1246"/>
        <v>0</v>
      </c>
      <c r="O1117" s="143">
        <f t="shared" si="1246"/>
        <v>0</v>
      </c>
      <c r="P1117" s="143">
        <f t="shared" si="1246"/>
        <v>0</v>
      </c>
      <c r="Q1117" s="143">
        <f t="shared" si="1246"/>
        <v>0</v>
      </c>
      <c r="R1117" s="143">
        <f t="shared" si="1246"/>
        <v>0</v>
      </c>
      <c r="S1117" s="143">
        <f t="shared" si="1246"/>
        <v>0</v>
      </c>
      <c r="T1117" s="143">
        <f t="shared" si="1246"/>
        <v>0</v>
      </c>
      <c r="U1117" s="143">
        <f t="shared" si="1246"/>
        <v>0</v>
      </c>
      <c r="V1117" s="143">
        <f t="shared" si="1246"/>
        <v>0</v>
      </c>
      <c r="W1117" s="143">
        <f t="shared" si="1246"/>
        <v>0</v>
      </c>
      <c r="X1117" s="143">
        <f t="shared" si="1246"/>
        <v>0</v>
      </c>
      <c r="Y1117" s="143">
        <f t="shared" si="1246"/>
        <v>0</v>
      </c>
      <c r="Z1117" s="143">
        <f t="shared" si="1246"/>
        <v>0</v>
      </c>
      <c r="AA1117" s="143">
        <f t="shared" si="1246"/>
        <v>0</v>
      </c>
      <c r="AB1117" s="143">
        <f t="shared" si="1246"/>
        <v>0</v>
      </c>
      <c r="AC1117" s="143">
        <f t="shared" si="1246"/>
        <v>0</v>
      </c>
      <c r="AD1117" s="143">
        <f t="shared" si="1246"/>
        <v>0</v>
      </c>
      <c r="AE1117" s="143">
        <f t="shared" si="1246"/>
        <v>0</v>
      </c>
      <c r="AF1117" s="143">
        <f t="shared" si="1246"/>
        <v>0</v>
      </c>
      <c r="AG1117" s="143">
        <f t="shared" si="1246"/>
        <v>0</v>
      </c>
      <c r="AH1117" s="143">
        <f t="shared" si="1246"/>
        <v>0</v>
      </c>
      <c r="AI1117" s="143">
        <f t="shared" si="1246"/>
        <v>0</v>
      </c>
      <c r="AJ1117" s="143">
        <f t="shared" si="1246"/>
        <v>0</v>
      </c>
      <c r="AK1117" s="143">
        <f t="shared" si="1246"/>
        <v>0</v>
      </c>
      <c r="AL1117" s="143">
        <f t="shared" si="1246"/>
        <v>0</v>
      </c>
      <c r="AM1117" s="143">
        <f t="shared" si="1246"/>
        <v>0</v>
      </c>
      <c r="AN1117" s="143">
        <f t="shared" si="1246"/>
        <v>0</v>
      </c>
      <c r="AO1117" s="143">
        <f t="shared" si="1246"/>
        <v>0</v>
      </c>
      <c r="AP1117" s="143">
        <f t="shared" si="1246"/>
        <v>0</v>
      </c>
      <c r="AQ1117" s="143">
        <f t="shared" si="1246"/>
        <v>0</v>
      </c>
      <c r="AR1117" s="143">
        <f t="shared" si="1246"/>
        <v>0</v>
      </c>
      <c r="AS1117" s="143">
        <f t="shared" si="1246"/>
        <v>0</v>
      </c>
      <c r="AT1117" s="143">
        <f t="shared" si="1246"/>
        <v>0</v>
      </c>
      <c r="AU1117" s="143"/>
      <c r="AV1117" s="143">
        <f t="shared" si="1246"/>
        <v>0</v>
      </c>
      <c r="AW1117" s="143">
        <f t="shared" si="1246"/>
        <v>0</v>
      </c>
      <c r="AX1117" s="143">
        <f t="shared" si="1246"/>
        <v>0</v>
      </c>
      <c r="AY1117" s="143">
        <f t="shared" si="1246"/>
        <v>0</v>
      </c>
      <c r="AZ1117" s="143">
        <f t="shared" si="1246"/>
        <v>0</v>
      </c>
      <c r="BA1117" s="143">
        <f t="shared" si="1246"/>
        <v>0</v>
      </c>
      <c r="BB1117" s="143"/>
      <c r="BC1117" s="174"/>
    </row>
    <row r="1118" spans="1:55" ht="22.5" customHeight="1">
      <c r="A1118" s="309" t="s">
        <v>310</v>
      </c>
      <c r="B1118" s="328"/>
      <c r="C1118" s="328"/>
      <c r="D1118" s="150" t="s">
        <v>41</v>
      </c>
      <c r="E1118" s="143">
        <f t="shared" si="1243"/>
        <v>39992.573919999995</v>
      </c>
      <c r="F1118" s="143">
        <f t="shared" si="1213"/>
        <v>37371.332489999993</v>
      </c>
      <c r="G1118" s="163">
        <f t="shared" si="1214"/>
        <v>93.445679602309525</v>
      </c>
      <c r="H1118" s="143">
        <f>H1119+H1120+H1121+H1123+H1124</f>
        <v>4933.8366800000003</v>
      </c>
      <c r="I1118" s="143">
        <f t="shared" ref="I1118" si="1247">I1119+I1120+I1121+I1123+I1124</f>
        <v>4933.8366800000003</v>
      </c>
      <c r="J1118" s="143"/>
      <c r="K1118" s="143">
        <f t="shared" ref="K1118:L1118" si="1248">K1119+K1120+K1121+K1123+K1124</f>
        <v>3951.9902099999999</v>
      </c>
      <c r="L1118" s="143">
        <f t="shared" si="1248"/>
        <v>3951.9902099999999</v>
      </c>
      <c r="M1118" s="143"/>
      <c r="N1118" s="143">
        <f t="shared" ref="N1118:O1118" si="1249">N1119+N1120+N1121+N1123+N1124</f>
        <v>3216.22235</v>
      </c>
      <c r="O1118" s="143">
        <f t="shared" si="1249"/>
        <v>3216.22235</v>
      </c>
      <c r="P1118" s="143"/>
      <c r="Q1118" s="143">
        <f t="shared" ref="Q1118:R1118" si="1250">Q1119+Q1120+Q1121+Q1123+Q1124</f>
        <v>3512.29088</v>
      </c>
      <c r="R1118" s="143">
        <f t="shared" si="1250"/>
        <v>3512.29088</v>
      </c>
      <c r="S1118" s="143"/>
      <c r="T1118" s="143">
        <f t="shared" ref="T1118:U1118" si="1251">T1119+T1120+T1121+T1123+T1124</f>
        <v>3989.0448200000001</v>
      </c>
      <c r="U1118" s="143">
        <f t="shared" si="1251"/>
        <v>3989.0448200000001</v>
      </c>
      <c r="V1118" s="143"/>
      <c r="W1118" s="143">
        <f t="shared" ref="W1118:X1118" si="1252">W1119+W1120+W1121+W1123+W1124</f>
        <v>4072.99962</v>
      </c>
      <c r="X1118" s="143">
        <f t="shared" si="1252"/>
        <v>4072.99962</v>
      </c>
      <c r="Y1118" s="143"/>
      <c r="Z1118" s="143">
        <f t="shared" ref="Z1118:AC1118" si="1253">Z1119+Z1120+Z1121+Z1123+Z1124</f>
        <v>3515.6892800000001</v>
      </c>
      <c r="AA1118" s="143">
        <f t="shared" si="1253"/>
        <v>3515.6892800000001</v>
      </c>
      <c r="AB1118" s="143">
        <f t="shared" si="1253"/>
        <v>0</v>
      </c>
      <c r="AC1118" s="143">
        <f t="shared" si="1253"/>
        <v>0</v>
      </c>
      <c r="AD1118" s="143"/>
      <c r="AE1118" s="143">
        <f t="shared" ref="AE1118:AH1118" si="1254">AE1119+AE1120+AE1121+AE1123+AE1124</f>
        <v>3328.4569299999998</v>
      </c>
      <c r="AF1118" s="143">
        <f t="shared" si="1254"/>
        <v>3328.4569299999998</v>
      </c>
      <c r="AG1118" s="143">
        <f t="shared" si="1254"/>
        <v>0</v>
      </c>
      <c r="AH1118" s="143">
        <f t="shared" si="1254"/>
        <v>0</v>
      </c>
      <c r="AI1118" s="143"/>
      <c r="AJ1118" s="143">
        <f t="shared" ref="AJ1118:AM1118" si="1255">AJ1119+AJ1120+AJ1121+AJ1123+AJ1124</f>
        <v>2741.8749800000001</v>
      </c>
      <c r="AK1118" s="143">
        <f t="shared" si="1255"/>
        <v>2741.8749800000001</v>
      </c>
      <c r="AL1118" s="143">
        <f t="shared" si="1255"/>
        <v>0</v>
      </c>
      <c r="AM1118" s="143">
        <f t="shared" si="1255"/>
        <v>0</v>
      </c>
      <c r="AN1118" s="143"/>
      <c r="AO1118" s="143">
        <f t="shared" ref="AO1118:AR1118" si="1256">AO1119+AO1120+AO1121+AO1123+AO1124</f>
        <v>2342.3650200000002</v>
      </c>
      <c r="AP1118" s="143">
        <f t="shared" si="1256"/>
        <v>2342.3650200000002</v>
      </c>
      <c r="AQ1118" s="143">
        <f t="shared" si="1256"/>
        <v>0</v>
      </c>
      <c r="AR1118" s="143">
        <f t="shared" si="1256"/>
        <v>0</v>
      </c>
      <c r="AS1118" s="143"/>
      <c r="AT1118" s="143">
        <f t="shared" ref="AT1118:AW1118" si="1257">AT1119+AT1120+AT1121+AT1123+AT1124</f>
        <v>1766.5617199999999</v>
      </c>
      <c r="AU1118" s="143">
        <f t="shared" si="1257"/>
        <v>1766.5617199999999</v>
      </c>
      <c r="AV1118" s="143">
        <f t="shared" si="1257"/>
        <v>0</v>
      </c>
      <c r="AW1118" s="143">
        <f t="shared" si="1257"/>
        <v>0</v>
      </c>
      <c r="AX1118" s="143"/>
      <c r="AY1118" s="143">
        <f t="shared" ref="AY1118:AZ1118" si="1258">AY1119+AY1120+AY1121+AY1123+AY1124</f>
        <v>2621.24143</v>
      </c>
      <c r="AZ1118" s="143">
        <f t="shared" si="1258"/>
        <v>0</v>
      </c>
      <c r="BA1118" s="147"/>
      <c r="BB1118" s="147"/>
      <c r="BC1118" s="174"/>
    </row>
    <row r="1119" spans="1:55" ht="32.25" customHeight="1">
      <c r="A1119" s="309"/>
      <c r="B1119" s="328"/>
      <c r="C1119" s="328"/>
      <c r="D1119" s="148" t="s">
        <v>37</v>
      </c>
      <c r="E1119" s="143">
        <f t="shared" si="1243"/>
        <v>0</v>
      </c>
      <c r="F1119" s="143">
        <f t="shared" si="1213"/>
        <v>0</v>
      </c>
      <c r="G1119" s="163"/>
      <c r="H1119" s="143">
        <f>H1112</f>
        <v>0</v>
      </c>
      <c r="I1119" s="143">
        <f t="shared" ref="I1119:BA1119" si="1259">I1112</f>
        <v>0</v>
      </c>
      <c r="J1119" s="143">
        <f t="shared" si="1259"/>
        <v>0</v>
      </c>
      <c r="K1119" s="143">
        <f t="shared" si="1259"/>
        <v>0</v>
      </c>
      <c r="L1119" s="143">
        <f t="shared" si="1259"/>
        <v>0</v>
      </c>
      <c r="M1119" s="143">
        <f t="shared" si="1259"/>
        <v>0</v>
      </c>
      <c r="N1119" s="143">
        <f t="shared" si="1259"/>
        <v>0</v>
      </c>
      <c r="O1119" s="143">
        <f t="shared" si="1259"/>
        <v>0</v>
      </c>
      <c r="P1119" s="143">
        <f t="shared" si="1259"/>
        <v>0</v>
      </c>
      <c r="Q1119" s="143">
        <f t="shared" si="1259"/>
        <v>0</v>
      </c>
      <c r="R1119" s="143">
        <f t="shared" si="1259"/>
        <v>0</v>
      </c>
      <c r="S1119" s="143">
        <f t="shared" si="1259"/>
        <v>0</v>
      </c>
      <c r="T1119" s="143">
        <f t="shared" si="1259"/>
        <v>0</v>
      </c>
      <c r="U1119" s="143">
        <f t="shared" si="1259"/>
        <v>0</v>
      </c>
      <c r="V1119" s="143">
        <f t="shared" si="1259"/>
        <v>0</v>
      </c>
      <c r="W1119" s="143">
        <f t="shared" si="1259"/>
        <v>0</v>
      </c>
      <c r="X1119" s="143">
        <f t="shared" si="1259"/>
        <v>0</v>
      </c>
      <c r="Y1119" s="143">
        <f t="shared" si="1259"/>
        <v>0</v>
      </c>
      <c r="Z1119" s="143">
        <f t="shared" si="1259"/>
        <v>0</v>
      </c>
      <c r="AA1119" s="143">
        <f t="shared" si="1259"/>
        <v>0</v>
      </c>
      <c r="AB1119" s="143">
        <f t="shared" si="1259"/>
        <v>0</v>
      </c>
      <c r="AC1119" s="143">
        <f t="shared" si="1259"/>
        <v>0</v>
      </c>
      <c r="AD1119" s="143">
        <f t="shared" si="1259"/>
        <v>0</v>
      </c>
      <c r="AE1119" s="143">
        <f t="shared" si="1259"/>
        <v>0</v>
      </c>
      <c r="AF1119" s="143">
        <f t="shared" si="1259"/>
        <v>0</v>
      </c>
      <c r="AG1119" s="143">
        <f t="shared" si="1259"/>
        <v>0</v>
      </c>
      <c r="AH1119" s="143">
        <f t="shared" si="1259"/>
        <v>0</v>
      </c>
      <c r="AI1119" s="143">
        <f t="shared" si="1259"/>
        <v>0</v>
      </c>
      <c r="AJ1119" s="143">
        <f t="shared" si="1259"/>
        <v>0</v>
      </c>
      <c r="AK1119" s="143">
        <f t="shared" si="1259"/>
        <v>0</v>
      </c>
      <c r="AL1119" s="143">
        <f t="shared" si="1259"/>
        <v>0</v>
      </c>
      <c r="AM1119" s="143">
        <f t="shared" si="1259"/>
        <v>0</v>
      </c>
      <c r="AN1119" s="143">
        <f t="shared" si="1259"/>
        <v>0</v>
      </c>
      <c r="AO1119" s="143">
        <f t="shared" si="1259"/>
        <v>0</v>
      </c>
      <c r="AP1119" s="143">
        <f t="shared" si="1259"/>
        <v>0</v>
      </c>
      <c r="AQ1119" s="143">
        <f t="shared" si="1259"/>
        <v>0</v>
      </c>
      <c r="AR1119" s="143">
        <f t="shared" si="1259"/>
        <v>0</v>
      </c>
      <c r="AS1119" s="143">
        <f t="shared" si="1259"/>
        <v>0</v>
      </c>
      <c r="AT1119" s="143">
        <f t="shared" si="1259"/>
        <v>0</v>
      </c>
      <c r="AU1119" s="143">
        <f t="shared" si="1259"/>
        <v>0</v>
      </c>
      <c r="AV1119" s="143">
        <f t="shared" si="1259"/>
        <v>0</v>
      </c>
      <c r="AW1119" s="143">
        <f t="shared" si="1259"/>
        <v>0</v>
      </c>
      <c r="AX1119" s="143">
        <f t="shared" si="1259"/>
        <v>0</v>
      </c>
      <c r="AY1119" s="143">
        <f t="shared" si="1259"/>
        <v>0</v>
      </c>
      <c r="AZ1119" s="143">
        <f t="shared" si="1259"/>
        <v>0</v>
      </c>
      <c r="BA1119" s="143">
        <f t="shared" si="1259"/>
        <v>0</v>
      </c>
      <c r="BB1119" s="143"/>
      <c r="BC1119" s="174"/>
    </row>
    <row r="1120" spans="1:55" ht="50.25" customHeight="1">
      <c r="A1120" s="309"/>
      <c r="B1120" s="328"/>
      <c r="C1120" s="328"/>
      <c r="D1120" s="172" t="s">
        <v>2</v>
      </c>
      <c r="E1120" s="143">
        <f t="shared" si="1243"/>
        <v>0</v>
      </c>
      <c r="F1120" s="143">
        <f t="shared" si="1213"/>
        <v>0</v>
      </c>
      <c r="G1120" s="163"/>
      <c r="H1120" s="143">
        <f t="shared" ref="H1120:BA1120" si="1260">H1113</f>
        <v>0</v>
      </c>
      <c r="I1120" s="143">
        <f t="shared" si="1260"/>
        <v>0</v>
      </c>
      <c r="J1120" s="143">
        <f t="shared" si="1260"/>
        <v>0</v>
      </c>
      <c r="K1120" s="143">
        <f t="shared" si="1260"/>
        <v>0</v>
      </c>
      <c r="L1120" s="143">
        <f t="shared" si="1260"/>
        <v>0</v>
      </c>
      <c r="M1120" s="143">
        <f t="shared" si="1260"/>
        <v>0</v>
      </c>
      <c r="N1120" s="143">
        <f t="shared" si="1260"/>
        <v>0</v>
      </c>
      <c r="O1120" s="143">
        <f t="shared" si="1260"/>
        <v>0</v>
      </c>
      <c r="P1120" s="143">
        <f t="shared" si="1260"/>
        <v>0</v>
      </c>
      <c r="Q1120" s="143">
        <f t="shared" si="1260"/>
        <v>0</v>
      </c>
      <c r="R1120" s="143">
        <f t="shared" si="1260"/>
        <v>0</v>
      </c>
      <c r="S1120" s="143">
        <f t="shared" si="1260"/>
        <v>0</v>
      </c>
      <c r="T1120" s="143">
        <f t="shared" si="1260"/>
        <v>0</v>
      </c>
      <c r="U1120" s="143">
        <f t="shared" si="1260"/>
        <v>0</v>
      </c>
      <c r="V1120" s="143">
        <f t="shared" si="1260"/>
        <v>0</v>
      </c>
      <c r="W1120" s="143">
        <f t="shared" si="1260"/>
        <v>0</v>
      </c>
      <c r="X1120" s="143">
        <f t="shared" si="1260"/>
        <v>0</v>
      </c>
      <c r="Y1120" s="143">
        <f t="shared" si="1260"/>
        <v>0</v>
      </c>
      <c r="Z1120" s="143">
        <f t="shared" si="1260"/>
        <v>0</v>
      </c>
      <c r="AA1120" s="143">
        <f t="shared" si="1260"/>
        <v>0</v>
      </c>
      <c r="AB1120" s="143">
        <f t="shared" si="1260"/>
        <v>0</v>
      </c>
      <c r="AC1120" s="143">
        <f t="shared" si="1260"/>
        <v>0</v>
      </c>
      <c r="AD1120" s="143">
        <f t="shared" si="1260"/>
        <v>0</v>
      </c>
      <c r="AE1120" s="143">
        <f t="shared" si="1260"/>
        <v>0</v>
      </c>
      <c r="AF1120" s="143">
        <f t="shared" si="1260"/>
        <v>0</v>
      </c>
      <c r="AG1120" s="143">
        <f t="shared" si="1260"/>
        <v>0</v>
      </c>
      <c r="AH1120" s="143">
        <f t="shared" si="1260"/>
        <v>0</v>
      </c>
      <c r="AI1120" s="143">
        <f t="shared" si="1260"/>
        <v>0</v>
      </c>
      <c r="AJ1120" s="143">
        <f t="shared" si="1260"/>
        <v>0</v>
      </c>
      <c r="AK1120" s="143">
        <f t="shared" si="1260"/>
        <v>0</v>
      </c>
      <c r="AL1120" s="143">
        <f t="shared" si="1260"/>
        <v>0</v>
      </c>
      <c r="AM1120" s="143">
        <f t="shared" si="1260"/>
        <v>0</v>
      </c>
      <c r="AN1120" s="143">
        <f t="shared" si="1260"/>
        <v>0</v>
      </c>
      <c r="AO1120" s="143">
        <f t="shared" si="1260"/>
        <v>0</v>
      </c>
      <c r="AP1120" s="143">
        <f t="shared" si="1260"/>
        <v>0</v>
      </c>
      <c r="AQ1120" s="143">
        <f t="shared" si="1260"/>
        <v>0</v>
      </c>
      <c r="AR1120" s="143">
        <f t="shared" si="1260"/>
        <v>0</v>
      </c>
      <c r="AS1120" s="143">
        <f t="shared" si="1260"/>
        <v>0</v>
      </c>
      <c r="AT1120" s="143">
        <f t="shared" si="1260"/>
        <v>0</v>
      </c>
      <c r="AU1120" s="143">
        <f t="shared" si="1260"/>
        <v>0</v>
      </c>
      <c r="AV1120" s="143">
        <f t="shared" si="1260"/>
        <v>0</v>
      </c>
      <c r="AW1120" s="143">
        <f t="shared" si="1260"/>
        <v>0</v>
      </c>
      <c r="AX1120" s="143">
        <f t="shared" si="1260"/>
        <v>0</v>
      </c>
      <c r="AY1120" s="143">
        <f t="shared" si="1260"/>
        <v>0</v>
      </c>
      <c r="AZ1120" s="143">
        <f t="shared" si="1260"/>
        <v>0</v>
      </c>
      <c r="BA1120" s="143">
        <f t="shared" si="1260"/>
        <v>0</v>
      </c>
      <c r="BB1120" s="143"/>
      <c r="BC1120" s="174"/>
    </row>
    <row r="1121" spans="1:55" ht="22.5" customHeight="1">
      <c r="A1121" s="309"/>
      <c r="B1121" s="328"/>
      <c r="C1121" s="328"/>
      <c r="D1121" s="217" t="s">
        <v>268</v>
      </c>
      <c r="E1121" s="143">
        <f>H1121+K1121+N1121+Q1121+T1121+W1121+Z1121+AE1121+AJ1121+AO1121+AT1121+AY1121</f>
        <v>39992.573919999995</v>
      </c>
      <c r="F1121" s="224">
        <f t="shared" si="1213"/>
        <v>37371.332489999993</v>
      </c>
      <c r="G1121" s="163">
        <f t="shared" si="1214"/>
        <v>93.445679602309525</v>
      </c>
      <c r="H1121" s="143">
        <f t="shared" ref="H1121:BA1121" si="1261">H1114</f>
        <v>4933.8366800000003</v>
      </c>
      <c r="I1121" s="143">
        <f t="shared" si="1261"/>
        <v>4933.8366800000003</v>
      </c>
      <c r="J1121" s="143">
        <f t="shared" si="1261"/>
        <v>0</v>
      </c>
      <c r="K1121" s="143">
        <f t="shared" si="1261"/>
        <v>3951.9902099999999</v>
      </c>
      <c r="L1121" s="143">
        <f t="shared" si="1261"/>
        <v>3951.9902099999999</v>
      </c>
      <c r="M1121" s="143">
        <f t="shared" si="1261"/>
        <v>0</v>
      </c>
      <c r="N1121" s="143">
        <f t="shared" si="1261"/>
        <v>3216.22235</v>
      </c>
      <c r="O1121" s="143">
        <f t="shared" si="1261"/>
        <v>3216.22235</v>
      </c>
      <c r="P1121" s="143">
        <f t="shared" si="1261"/>
        <v>0</v>
      </c>
      <c r="Q1121" s="143">
        <f t="shared" si="1261"/>
        <v>3512.29088</v>
      </c>
      <c r="R1121" s="143">
        <f t="shared" si="1261"/>
        <v>3512.29088</v>
      </c>
      <c r="S1121" s="143">
        <f t="shared" si="1261"/>
        <v>0</v>
      </c>
      <c r="T1121" s="143">
        <f t="shared" si="1261"/>
        <v>3989.0448200000001</v>
      </c>
      <c r="U1121" s="143">
        <f t="shared" si="1261"/>
        <v>3989.0448200000001</v>
      </c>
      <c r="V1121" s="143">
        <f t="shared" si="1261"/>
        <v>0</v>
      </c>
      <c r="W1121" s="143">
        <f t="shared" si="1261"/>
        <v>4072.99962</v>
      </c>
      <c r="X1121" s="143">
        <f t="shared" si="1261"/>
        <v>4072.99962</v>
      </c>
      <c r="Y1121" s="143">
        <f t="shared" si="1261"/>
        <v>0</v>
      </c>
      <c r="Z1121" s="143">
        <f t="shared" si="1261"/>
        <v>3515.6892800000001</v>
      </c>
      <c r="AA1121" s="143">
        <f t="shared" si="1261"/>
        <v>3515.6892800000001</v>
      </c>
      <c r="AB1121" s="143">
        <f t="shared" si="1261"/>
        <v>0</v>
      </c>
      <c r="AC1121" s="143">
        <f t="shared" si="1261"/>
        <v>0</v>
      </c>
      <c r="AD1121" s="143">
        <f t="shared" si="1261"/>
        <v>0</v>
      </c>
      <c r="AE1121" s="143">
        <f t="shared" si="1261"/>
        <v>3328.4569299999998</v>
      </c>
      <c r="AF1121" s="143">
        <f t="shared" si="1261"/>
        <v>3328.4569299999998</v>
      </c>
      <c r="AG1121" s="143">
        <f t="shared" si="1261"/>
        <v>0</v>
      </c>
      <c r="AH1121" s="143">
        <f t="shared" si="1261"/>
        <v>0</v>
      </c>
      <c r="AI1121" s="143">
        <f t="shared" si="1261"/>
        <v>0</v>
      </c>
      <c r="AJ1121" s="143">
        <f t="shared" si="1261"/>
        <v>2741.8749800000001</v>
      </c>
      <c r="AK1121" s="143">
        <f t="shared" si="1261"/>
        <v>2741.8749800000001</v>
      </c>
      <c r="AL1121" s="143">
        <f t="shared" si="1261"/>
        <v>0</v>
      </c>
      <c r="AM1121" s="143">
        <f t="shared" si="1261"/>
        <v>0</v>
      </c>
      <c r="AN1121" s="143">
        <f t="shared" si="1261"/>
        <v>0</v>
      </c>
      <c r="AO1121" s="143">
        <f t="shared" si="1261"/>
        <v>2342.3650200000002</v>
      </c>
      <c r="AP1121" s="143">
        <f t="shared" si="1261"/>
        <v>2342.3650200000002</v>
      </c>
      <c r="AQ1121" s="143">
        <f t="shared" si="1261"/>
        <v>0</v>
      </c>
      <c r="AR1121" s="143">
        <f t="shared" si="1261"/>
        <v>0</v>
      </c>
      <c r="AS1121" s="143">
        <f t="shared" si="1261"/>
        <v>0</v>
      </c>
      <c r="AT1121" s="143">
        <f t="shared" si="1261"/>
        <v>1766.5617199999999</v>
      </c>
      <c r="AU1121" s="143">
        <f t="shared" si="1261"/>
        <v>1766.5617199999999</v>
      </c>
      <c r="AV1121" s="143">
        <f t="shared" si="1261"/>
        <v>0</v>
      </c>
      <c r="AW1121" s="143">
        <f t="shared" si="1261"/>
        <v>0</v>
      </c>
      <c r="AX1121" s="143">
        <f t="shared" si="1261"/>
        <v>0</v>
      </c>
      <c r="AY1121" s="143">
        <f t="shared" si="1261"/>
        <v>2621.24143</v>
      </c>
      <c r="AZ1121" s="143">
        <f t="shared" si="1261"/>
        <v>0</v>
      </c>
      <c r="BA1121" s="143">
        <f t="shared" si="1261"/>
        <v>0</v>
      </c>
      <c r="BB1121" s="143"/>
      <c r="BC1121" s="174"/>
    </row>
    <row r="1122" spans="1:55" ht="82.5" customHeight="1">
      <c r="A1122" s="309"/>
      <c r="B1122" s="328"/>
      <c r="C1122" s="328"/>
      <c r="D1122" s="217" t="s">
        <v>274</v>
      </c>
      <c r="E1122" s="143">
        <f t="shared" ref="E1122:E1124" si="1262">H1122+K1122+N1122+Q1122+T1122+W1122+Z1122+AE1122+AJ1122+AO1122+AT1122+AY1122</f>
        <v>0</v>
      </c>
      <c r="F1122" s="143">
        <f t="shared" si="1213"/>
        <v>0</v>
      </c>
      <c r="G1122" s="163"/>
      <c r="H1122" s="143">
        <f t="shared" ref="H1122:BA1122" si="1263">H1115</f>
        <v>0</v>
      </c>
      <c r="I1122" s="143">
        <f t="shared" si="1263"/>
        <v>0</v>
      </c>
      <c r="J1122" s="143">
        <f t="shared" si="1263"/>
        <v>0</v>
      </c>
      <c r="K1122" s="143">
        <f t="shared" si="1263"/>
        <v>0</v>
      </c>
      <c r="L1122" s="143">
        <f t="shared" si="1263"/>
        <v>0</v>
      </c>
      <c r="M1122" s="143">
        <f t="shared" si="1263"/>
        <v>0</v>
      </c>
      <c r="N1122" s="143">
        <f t="shared" si="1263"/>
        <v>0</v>
      </c>
      <c r="O1122" s="143">
        <f t="shared" si="1263"/>
        <v>0</v>
      </c>
      <c r="P1122" s="143">
        <f t="shared" si="1263"/>
        <v>0</v>
      </c>
      <c r="Q1122" s="143">
        <f t="shared" si="1263"/>
        <v>0</v>
      </c>
      <c r="R1122" s="143">
        <f t="shared" si="1263"/>
        <v>0</v>
      </c>
      <c r="S1122" s="143">
        <f t="shared" si="1263"/>
        <v>0</v>
      </c>
      <c r="T1122" s="143">
        <f t="shared" si="1263"/>
        <v>0</v>
      </c>
      <c r="U1122" s="143">
        <f t="shared" si="1263"/>
        <v>0</v>
      </c>
      <c r="V1122" s="143">
        <f t="shared" si="1263"/>
        <v>0</v>
      </c>
      <c r="W1122" s="143">
        <f t="shared" si="1263"/>
        <v>0</v>
      </c>
      <c r="X1122" s="143">
        <f t="shared" si="1263"/>
        <v>0</v>
      </c>
      <c r="Y1122" s="143">
        <f t="shared" si="1263"/>
        <v>0</v>
      </c>
      <c r="Z1122" s="143">
        <f t="shared" si="1263"/>
        <v>0</v>
      </c>
      <c r="AA1122" s="143">
        <f t="shared" si="1263"/>
        <v>0</v>
      </c>
      <c r="AB1122" s="143">
        <f t="shared" si="1263"/>
        <v>0</v>
      </c>
      <c r="AC1122" s="143">
        <f t="shared" si="1263"/>
        <v>0</v>
      </c>
      <c r="AD1122" s="143">
        <f t="shared" si="1263"/>
        <v>0</v>
      </c>
      <c r="AE1122" s="143">
        <f t="shared" si="1263"/>
        <v>0</v>
      </c>
      <c r="AF1122" s="143">
        <f t="shared" si="1263"/>
        <v>0</v>
      </c>
      <c r="AG1122" s="143">
        <f t="shared" si="1263"/>
        <v>0</v>
      </c>
      <c r="AH1122" s="143">
        <f t="shared" si="1263"/>
        <v>0</v>
      </c>
      <c r="AI1122" s="143">
        <f t="shared" si="1263"/>
        <v>0</v>
      </c>
      <c r="AJ1122" s="143">
        <f t="shared" si="1263"/>
        <v>0</v>
      </c>
      <c r="AK1122" s="143">
        <f t="shared" si="1263"/>
        <v>0</v>
      </c>
      <c r="AL1122" s="143">
        <f t="shared" si="1263"/>
        <v>0</v>
      </c>
      <c r="AM1122" s="143">
        <f t="shared" si="1263"/>
        <v>0</v>
      </c>
      <c r="AN1122" s="143">
        <f t="shared" si="1263"/>
        <v>0</v>
      </c>
      <c r="AO1122" s="143">
        <f t="shared" si="1263"/>
        <v>0</v>
      </c>
      <c r="AP1122" s="143">
        <f t="shared" si="1263"/>
        <v>0</v>
      </c>
      <c r="AQ1122" s="143">
        <f t="shared" si="1263"/>
        <v>0</v>
      </c>
      <c r="AR1122" s="143">
        <f t="shared" si="1263"/>
        <v>0</v>
      </c>
      <c r="AS1122" s="143">
        <f t="shared" si="1263"/>
        <v>0</v>
      </c>
      <c r="AT1122" s="143">
        <f t="shared" si="1263"/>
        <v>0</v>
      </c>
      <c r="AU1122" s="143"/>
      <c r="AV1122" s="143">
        <f t="shared" si="1263"/>
        <v>0</v>
      </c>
      <c r="AW1122" s="143">
        <f t="shared" si="1263"/>
        <v>0</v>
      </c>
      <c r="AX1122" s="143">
        <f t="shared" si="1263"/>
        <v>0</v>
      </c>
      <c r="AY1122" s="143">
        <f t="shared" si="1263"/>
        <v>0</v>
      </c>
      <c r="AZ1122" s="143">
        <f t="shared" si="1263"/>
        <v>0</v>
      </c>
      <c r="BA1122" s="143">
        <f t="shared" si="1263"/>
        <v>0</v>
      </c>
      <c r="BB1122" s="143"/>
      <c r="BC1122" s="174"/>
    </row>
    <row r="1123" spans="1:55" ht="22.5" customHeight="1">
      <c r="A1123" s="309"/>
      <c r="B1123" s="328"/>
      <c r="C1123" s="328"/>
      <c r="D1123" s="217" t="s">
        <v>269</v>
      </c>
      <c r="E1123" s="143">
        <f t="shared" si="1262"/>
        <v>0</v>
      </c>
      <c r="F1123" s="143">
        <f t="shared" si="1213"/>
        <v>0</v>
      </c>
      <c r="G1123" s="147"/>
      <c r="H1123" s="143">
        <f t="shared" ref="H1123:BA1123" si="1264">H1116</f>
        <v>0</v>
      </c>
      <c r="I1123" s="143">
        <f t="shared" si="1264"/>
        <v>0</v>
      </c>
      <c r="J1123" s="143">
        <f t="shared" si="1264"/>
        <v>0</v>
      </c>
      <c r="K1123" s="143">
        <f t="shared" si="1264"/>
        <v>0</v>
      </c>
      <c r="L1123" s="143">
        <f t="shared" si="1264"/>
        <v>0</v>
      </c>
      <c r="M1123" s="143">
        <f t="shared" si="1264"/>
        <v>0</v>
      </c>
      <c r="N1123" s="143">
        <f t="shared" si="1264"/>
        <v>0</v>
      </c>
      <c r="O1123" s="143">
        <f t="shared" si="1264"/>
        <v>0</v>
      </c>
      <c r="P1123" s="143">
        <f t="shared" si="1264"/>
        <v>0</v>
      </c>
      <c r="Q1123" s="143">
        <f t="shared" si="1264"/>
        <v>0</v>
      </c>
      <c r="R1123" s="143">
        <f t="shared" si="1264"/>
        <v>0</v>
      </c>
      <c r="S1123" s="143">
        <f t="shared" si="1264"/>
        <v>0</v>
      </c>
      <c r="T1123" s="143">
        <f t="shared" si="1264"/>
        <v>0</v>
      </c>
      <c r="U1123" s="143">
        <f t="shared" si="1264"/>
        <v>0</v>
      </c>
      <c r="V1123" s="143">
        <f t="shared" si="1264"/>
        <v>0</v>
      </c>
      <c r="W1123" s="143">
        <f t="shared" si="1264"/>
        <v>0</v>
      </c>
      <c r="X1123" s="143">
        <f t="shared" si="1264"/>
        <v>0</v>
      </c>
      <c r="Y1123" s="143">
        <f t="shared" si="1264"/>
        <v>0</v>
      </c>
      <c r="Z1123" s="143">
        <f t="shared" si="1264"/>
        <v>0</v>
      </c>
      <c r="AA1123" s="143">
        <f t="shared" si="1264"/>
        <v>0</v>
      </c>
      <c r="AB1123" s="143">
        <f t="shared" si="1264"/>
        <v>0</v>
      </c>
      <c r="AC1123" s="143">
        <f t="shared" si="1264"/>
        <v>0</v>
      </c>
      <c r="AD1123" s="143">
        <f t="shared" si="1264"/>
        <v>0</v>
      </c>
      <c r="AE1123" s="143">
        <f t="shared" si="1264"/>
        <v>0</v>
      </c>
      <c r="AF1123" s="143">
        <f t="shared" si="1264"/>
        <v>0</v>
      </c>
      <c r="AG1123" s="143">
        <f t="shared" si="1264"/>
        <v>0</v>
      </c>
      <c r="AH1123" s="143">
        <f t="shared" si="1264"/>
        <v>0</v>
      </c>
      <c r="AI1123" s="143">
        <f t="shared" si="1264"/>
        <v>0</v>
      </c>
      <c r="AJ1123" s="143">
        <f t="shared" si="1264"/>
        <v>0</v>
      </c>
      <c r="AK1123" s="143">
        <f t="shared" si="1264"/>
        <v>0</v>
      </c>
      <c r="AL1123" s="143">
        <f t="shared" si="1264"/>
        <v>0</v>
      </c>
      <c r="AM1123" s="143">
        <f t="shared" si="1264"/>
        <v>0</v>
      </c>
      <c r="AN1123" s="143">
        <f t="shared" si="1264"/>
        <v>0</v>
      </c>
      <c r="AO1123" s="143">
        <f t="shared" si="1264"/>
        <v>0</v>
      </c>
      <c r="AP1123" s="143">
        <f t="shared" si="1264"/>
        <v>0</v>
      </c>
      <c r="AQ1123" s="143">
        <f t="shared" si="1264"/>
        <v>0</v>
      </c>
      <c r="AR1123" s="143">
        <f t="shared" si="1264"/>
        <v>0</v>
      </c>
      <c r="AS1123" s="143">
        <f t="shared" si="1264"/>
        <v>0</v>
      </c>
      <c r="AT1123" s="143">
        <f t="shared" si="1264"/>
        <v>0</v>
      </c>
      <c r="AU1123" s="143"/>
      <c r="AV1123" s="143">
        <f t="shared" si="1264"/>
        <v>0</v>
      </c>
      <c r="AW1123" s="143">
        <f t="shared" si="1264"/>
        <v>0</v>
      </c>
      <c r="AX1123" s="143">
        <f t="shared" si="1264"/>
        <v>0</v>
      </c>
      <c r="AY1123" s="143">
        <f t="shared" si="1264"/>
        <v>0</v>
      </c>
      <c r="AZ1123" s="143">
        <f t="shared" si="1264"/>
        <v>0</v>
      </c>
      <c r="BA1123" s="143">
        <f t="shared" si="1264"/>
        <v>0</v>
      </c>
      <c r="BB1123" s="143"/>
      <c r="BC1123" s="174"/>
    </row>
    <row r="1124" spans="1:55" ht="31.2">
      <c r="A1124" s="309"/>
      <c r="B1124" s="328"/>
      <c r="C1124" s="328"/>
      <c r="D1124" s="220" t="s">
        <v>43</v>
      </c>
      <c r="E1124" s="143">
        <f t="shared" si="1262"/>
        <v>0</v>
      </c>
      <c r="F1124" s="143">
        <f t="shared" si="1213"/>
        <v>0</v>
      </c>
      <c r="G1124" s="147"/>
      <c r="H1124" s="143">
        <f>H1117</f>
        <v>0</v>
      </c>
      <c r="I1124" s="143">
        <f t="shared" ref="I1124:BA1124" si="1265">I1117</f>
        <v>0</v>
      </c>
      <c r="J1124" s="143">
        <f t="shared" si="1265"/>
        <v>0</v>
      </c>
      <c r="K1124" s="143">
        <f t="shared" si="1265"/>
        <v>0</v>
      </c>
      <c r="L1124" s="143">
        <f t="shared" si="1265"/>
        <v>0</v>
      </c>
      <c r="M1124" s="143">
        <f t="shared" si="1265"/>
        <v>0</v>
      </c>
      <c r="N1124" s="143">
        <f t="shared" si="1265"/>
        <v>0</v>
      </c>
      <c r="O1124" s="143">
        <f t="shared" si="1265"/>
        <v>0</v>
      </c>
      <c r="P1124" s="143">
        <f t="shared" si="1265"/>
        <v>0</v>
      </c>
      <c r="Q1124" s="143">
        <f t="shared" si="1265"/>
        <v>0</v>
      </c>
      <c r="R1124" s="143">
        <f t="shared" si="1265"/>
        <v>0</v>
      </c>
      <c r="S1124" s="143">
        <f t="shared" si="1265"/>
        <v>0</v>
      </c>
      <c r="T1124" s="143">
        <f t="shared" si="1265"/>
        <v>0</v>
      </c>
      <c r="U1124" s="143">
        <f t="shared" si="1265"/>
        <v>0</v>
      </c>
      <c r="V1124" s="143">
        <f t="shared" si="1265"/>
        <v>0</v>
      </c>
      <c r="W1124" s="143">
        <f t="shared" si="1265"/>
        <v>0</v>
      </c>
      <c r="X1124" s="143">
        <f t="shared" si="1265"/>
        <v>0</v>
      </c>
      <c r="Y1124" s="143">
        <f t="shared" si="1265"/>
        <v>0</v>
      </c>
      <c r="Z1124" s="143">
        <f t="shared" si="1265"/>
        <v>0</v>
      </c>
      <c r="AA1124" s="143">
        <f t="shared" si="1265"/>
        <v>0</v>
      </c>
      <c r="AB1124" s="143">
        <f t="shared" si="1265"/>
        <v>0</v>
      </c>
      <c r="AC1124" s="143">
        <f t="shared" si="1265"/>
        <v>0</v>
      </c>
      <c r="AD1124" s="143">
        <f t="shared" si="1265"/>
        <v>0</v>
      </c>
      <c r="AE1124" s="143">
        <f t="shared" si="1265"/>
        <v>0</v>
      </c>
      <c r="AF1124" s="143">
        <f t="shared" si="1265"/>
        <v>0</v>
      </c>
      <c r="AG1124" s="143">
        <f t="shared" si="1265"/>
        <v>0</v>
      </c>
      <c r="AH1124" s="143">
        <f t="shared" si="1265"/>
        <v>0</v>
      </c>
      <c r="AI1124" s="143">
        <f t="shared" si="1265"/>
        <v>0</v>
      </c>
      <c r="AJ1124" s="143">
        <f t="shared" si="1265"/>
        <v>0</v>
      </c>
      <c r="AK1124" s="143">
        <f t="shared" si="1265"/>
        <v>0</v>
      </c>
      <c r="AL1124" s="143">
        <f t="shared" si="1265"/>
        <v>0</v>
      </c>
      <c r="AM1124" s="143">
        <f t="shared" si="1265"/>
        <v>0</v>
      </c>
      <c r="AN1124" s="143">
        <f t="shared" si="1265"/>
        <v>0</v>
      </c>
      <c r="AO1124" s="143">
        <f t="shared" si="1265"/>
        <v>0</v>
      </c>
      <c r="AP1124" s="143">
        <f t="shared" si="1265"/>
        <v>0</v>
      </c>
      <c r="AQ1124" s="143">
        <f t="shared" si="1265"/>
        <v>0</v>
      </c>
      <c r="AR1124" s="143">
        <f t="shared" si="1265"/>
        <v>0</v>
      </c>
      <c r="AS1124" s="143">
        <f t="shared" si="1265"/>
        <v>0</v>
      </c>
      <c r="AT1124" s="143">
        <f t="shared" si="1265"/>
        <v>0</v>
      </c>
      <c r="AU1124" s="143"/>
      <c r="AV1124" s="143">
        <f t="shared" si="1265"/>
        <v>0</v>
      </c>
      <c r="AW1124" s="143">
        <f t="shared" si="1265"/>
        <v>0</v>
      </c>
      <c r="AX1124" s="143">
        <f t="shared" si="1265"/>
        <v>0</v>
      </c>
      <c r="AY1124" s="143">
        <f t="shared" si="1265"/>
        <v>0</v>
      </c>
      <c r="AZ1124" s="143">
        <f t="shared" si="1265"/>
        <v>0</v>
      </c>
      <c r="BA1124" s="143">
        <f t="shared" si="1265"/>
        <v>0</v>
      </c>
      <c r="BB1124" s="143"/>
      <c r="BC1124" s="174"/>
    </row>
    <row r="1125" spans="1:55" ht="15.75" customHeight="1">
      <c r="A1125" s="317" t="s">
        <v>478</v>
      </c>
      <c r="B1125" s="317"/>
      <c r="C1125" s="317"/>
      <c r="D1125" s="317"/>
      <c r="E1125" s="317"/>
      <c r="F1125" s="317"/>
      <c r="G1125" s="317"/>
      <c r="H1125" s="317"/>
      <c r="I1125" s="317"/>
      <c r="J1125" s="317"/>
      <c r="K1125" s="317"/>
      <c r="L1125" s="317"/>
      <c r="M1125" s="317"/>
      <c r="N1125" s="317"/>
      <c r="O1125" s="317"/>
      <c r="P1125" s="317"/>
      <c r="Q1125" s="317"/>
      <c r="R1125" s="317"/>
      <c r="S1125" s="317"/>
      <c r="T1125" s="317"/>
      <c r="U1125" s="317"/>
      <c r="V1125" s="317"/>
      <c r="W1125" s="317"/>
      <c r="X1125" s="317"/>
      <c r="Y1125" s="317"/>
      <c r="Z1125" s="317"/>
      <c r="AA1125" s="317"/>
      <c r="AB1125" s="317"/>
      <c r="AC1125" s="317"/>
      <c r="AD1125" s="317"/>
      <c r="AE1125" s="317"/>
      <c r="AF1125" s="317"/>
      <c r="AG1125" s="317"/>
      <c r="AH1125" s="317"/>
      <c r="AI1125" s="317"/>
      <c r="AJ1125" s="317"/>
      <c r="AK1125" s="317"/>
      <c r="AL1125" s="317"/>
      <c r="AM1125" s="317"/>
      <c r="AN1125" s="317"/>
      <c r="AO1125" s="317"/>
      <c r="AP1125" s="317"/>
      <c r="AQ1125" s="317"/>
      <c r="AR1125" s="317"/>
      <c r="AS1125" s="317"/>
      <c r="AT1125" s="317"/>
      <c r="AU1125" s="317"/>
      <c r="AV1125" s="317"/>
      <c r="AW1125" s="317"/>
      <c r="AX1125" s="317"/>
      <c r="AY1125" s="317"/>
      <c r="AZ1125" s="317"/>
      <c r="BA1125" s="317"/>
      <c r="BB1125" s="317"/>
      <c r="BC1125" s="317"/>
    </row>
    <row r="1126" spans="1:55" ht="15.75" customHeight="1">
      <c r="A1126" s="317" t="s">
        <v>479</v>
      </c>
      <c r="B1126" s="317"/>
      <c r="C1126" s="317"/>
      <c r="D1126" s="317"/>
      <c r="E1126" s="317"/>
      <c r="F1126" s="317"/>
      <c r="G1126" s="317"/>
      <c r="H1126" s="317"/>
      <c r="I1126" s="317"/>
      <c r="J1126" s="317"/>
      <c r="K1126" s="317"/>
      <c r="L1126" s="317"/>
      <c r="M1126" s="317"/>
      <c r="N1126" s="317"/>
      <c r="O1126" s="317"/>
      <c r="P1126" s="317"/>
      <c r="Q1126" s="317"/>
      <c r="R1126" s="317"/>
      <c r="S1126" s="317"/>
      <c r="T1126" s="317"/>
      <c r="U1126" s="317"/>
      <c r="V1126" s="317"/>
      <c r="W1126" s="317"/>
      <c r="X1126" s="317"/>
      <c r="Y1126" s="317"/>
      <c r="Z1126" s="317"/>
      <c r="AA1126" s="317"/>
      <c r="AB1126" s="317"/>
      <c r="AC1126" s="317"/>
      <c r="AD1126" s="317"/>
      <c r="AE1126" s="317"/>
      <c r="AF1126" s="317"/>
      <c r="AG1126" s="317"/>
      <c r="AH1126" s="317"/>
      <c r="AI1126" s="317"/>
      <c r="AJ1126" s="317"/>
      <c r="AK1126" s="317"/>
      <c r="AL1126" s="317"/>
      <c r="AM1126" s="317"/>
      <c r="AN1126" s="317"/>
      <c r="AO1126" s="317"/>
      <c r="AP1126" s="317"/>
      <c r="AQ1126" s="317"/>
      <c r="AR1126" s="317"/>
      <c r="AS1126" s="317"/>
      <c r="AT1126" s="317"/>
      <c r="AU1126" s="317"/>
      <c r="AV1126" s="317"/>
      <c r="AW1126" s="317"/>
      <c r="AX1126" s="317"/>
      <c r="AY1126" s="317"/>
      <c r="AZ1126" s="317"/>
      <c r="BA1126" s="317"/>
      <c r="BB1126" s="317"/>
      <c r="BC1126" s="317"/>
    </row>
    <row r="1127" spans="1:55" ht="14.4">
      <c r="A1127" s="329" t="s">
        <v>642</v>
      </c>
      <c r="B1127" s="330"/>
      <c r="C1127" s="330"/>
      <c r="D1127" s="330"/>
      <c r="E1127" s="330"/>
      <c r="F1127" s="330"/>
      <c r="G1127" s="330"/>
      <c r="H1127" s="330"/>
      <c r="I1127" s="330"/>
      <c r="J1127" s="330"/>
      <c r="K1127" s="330"/>
      <c r="L1127" s="330"/>
      <c r="M1127" s="330"/>
      <c r="N1127" s="330"/>
      <c r="O1127" s="330"/>
      <c r="P1127" s="330"/>
      <c r="Q1127" s="330"/>
      <c r="R1127" s="330"/>
      <c r="S1127" s="330"/>
      <c r="T1127" s="330"/>
      <c r="U1127" s="330"/>
      <c r="V1127" s="330"/>
      <c r="W1127" s="330"/>
      <c r="X1127" s="330"/>
      <c r="Y1127" s="330"/>
      <c r="Z1127" s="330"/>
      <c r="AA1127" s="330"/>
      <c r="AB1127" s="330"/>
      <c r="AC1127" s="330"/>
      <c r="AD1127" s="330"/>
      <c r="AE1127" s="330"/>
      <c r="AF1127" s="330"/>
      <c r="AG1127" s="330"/>
      <c r="AH1127" s="330"/>
      <c r="AI1127" s="330"/>
      <c r="AJ1127" s="330"/>
      <c r="AK1127" s="330"/>
      <c r="AL1127" s="330"/>
      <c r="AM1127" s="330"/>
      <c r="AN1127" s="330"/>
      <c r="AO1127" s="330"/>
      <c r="AP1127" s="330"/>
      <c r="AQ1127" s="330"/>
      <c r="AR1127" s="330"/>
      <c r="AS1127" s="330"/>
      <c r="AT1127" s="330"/>
      <c r="AU1127" s="330"/>
      <c r="AV1127" s="330"/>
      <c r="AW1127" s="330"/>
      <c r="AX1127" s="330"/>
      <c r="AY1127" s="330"/>
      <c r="AZ1127" s="330"/>
      <c r="BA1127" s="330"/>
      <c r="BB1127" s="330"/>
      <c r="BC1127" s="330"/>
    </row>
    <row r="1128" spans="1:55" ht="22.5" customHeight="1">
      <c r="A1128" s="309" t="s">
        <v>436</v>
      </c>
      <c r="B1128" s="310" t="s">
        <v>563</v>
      </c>
      <c r="C1128" s="310" t="s">
        <v>293</v>
      </c>
      <c r="D1128" s="150" t="s">
        <v>41</v>
      </c>
      <c r="E1128" s="143">
        <f t="shared" ref="E1128:E1130" si="1266">H1128+K1128+N1128+Q1128+T1128+W1128+Z1128+AE1128+AJ1128+AO1128+AT1128+AY1128</f>
        <v>30026.969999999998</v>
      </c>
      <c r="F1128" s="143">
        <f t="shared" ref="F1128:F1365" si="1267">I1128+L1128+O1128+R1128+U1128+X1128+AA1128+AF1128+AK1128+AP1128+AU1128+AZ1128</f>
        <v>24881.107919999999</v>
      </c>
      <c r="G1128" s="147"/>
      <c r="H1128" s="143">
        <f>H1129+H1130+H1131+H1133+H1134</f>
        <v>0</v>
      </c>
      <c r="I1128" s="143">
        <f t="shared" ref="I1128" si="1268">I1129+I1130+I1131+I1133+I1134</f>
        <v>0</v>
      </c>
      <c r="J1128" s="143"/>
      <c r="K1128" s="143">
        <f t="shared" ref="K1128:L1128" si="1269">K1129+K1130+K1131+K1133+K1134</f>
        <v>0</v>
      </c>
      <c r="L1128" s="143">
        <f t="shared" si="1269"/>
        <v>0</v>
      </c>
      <c r="M1128" s="143"/>
      <c r="N1128" s="143">
        <f t="shared" ref="N1128:O1128" si="1270">N1129+N1130+N1131+N1133+N1134</f>
        <v>0</v>
      </c>
      <c r="O1128" s="143">
        <f t="shared" si="1270"/>
        <v>0</v>
      </c>
      <c r="P1128" s="143"/>
      <c r="Q1128" s="143">
        <f t="shared" ref="Q1128:R1128" si="1271">Q1129+Q1130+Q1131+Q1133+Q1134</f>
        <v>0</v>
      </c>
      <c r="R1128" s="143">
        <f t="shared" si="1271"/>
        <v>0</v>
      </c>
      <c r="S1128" s="143"/>
      <c r="T1128" s="143">
        <f t="shared" ref="T1128:U1128" si="1272">T1129+T1130+T1131+T1133+T1134</f>
        <v>141.49950000000001</v>
      </c>
      <c r="U1128" s="143">
        <f t="shared" si="1272"/>
        <v>141.49950000000001</v>
      </c>
      <c r="V1128" s="143"/>
      <c r="W1128" s="143">
        <f t="shared" ref="W1128:X1128" si="1273">W1129+W1130+W1131+W1133+W1134</f>
        <v>99.570610000000002</v>
      </c>
      <c r="X1128" s="143">
        <f t="shared" si="1273"/>
        <v>99.570610000000002</v>
      </c>
      <c r="Y1128" s="143"/>
      <c r="Z1128" s="143">
        <f t="shared" ref="Z1128:AC1128" si="1274">Z1129+Z1130+Z1131+Z1133+Z1134</f>
        <v>799.72766000000001</v>
      </c>
      <c r="AA1128" s="143">
        <f t="shared" si="1274"/>
        <v>799.72766000000001</v>
      </c>
      <c r="AB1128" s="143">
        <f t="shared" si="1274"/>
        <v>0</v>
      </c>
      <c r="AC1128" s="143">
        <f t="shared" si="1274"/>
        <v>0</v>
      </c>
      <c r="AD1128" s="143"/>
      <c r="AE1128" s="143">
        <f t="shared" ref="AE1128:AH1128" si="1275">AE1129+AE1130+AE1131+AE1133+AE1134</f>
        <v>510.42221999999998</v>
      </c>
      <c r="AF1128" s="143">
        <f t="shared" si="1275"/>
        <v>510.42221999999998</v>
      </c>
      <c r="AG1128" s="143">
        <f t="shared" si="1275"/>
        <v>0</v>
      </c>
      <c r="AH1128" s="143">
        <f t="shared" si="1275"/>
        <v>0</v>
      </c>
      <c r="AI1128" s="143"/>
      <c r="AJ1128" s="143">
        <f t="shared" ref="AJ1128:AM1128" si="1276">AJ1129+AJ1130+AJ1131+AJ1133+AJ1134</f>
        <v>3181.5333099999998</v>
      </c>
      <c r="AK1128" s="143">
        <f t="shared" si="1276"/>
        <v>3181.5333099999998</v>
      </c>
      <c r="AL1128" s="143">
        <f t="shared" si="1276"/>
        <v>0</v>
      </c>
      <c r="AM1128" s="143">
        <f t="shared" si="1276"/>
        <v>0</v>
      </c>
      <c r="AN1128" s="143"/>
      <c r="AO1128" s="143">
        <f t="shared" ref="AO1128:AR1128" si="1277">AO1129+AO1130+AO1131+AO1133+AO1134</f>
        <v>12140.89358</v>
      </c>
      <c r="AP1128" s="143">
        <f t="shared" si="1277"/>
        <v>12140.89351</v>
      </c>
      <c r="AQ1128" s="143">
        <f t="shared" si="1277"/>
        <v>0</v>
      </c>
      <c r="AR1128" s="143">
        <f t="shared" si="1277"/>
        <v>0</v>
      </c>
      <c r="AS1128" s="143"/>
      <c r="AT1128" s="143">
        <f t="shared" ref="AT1128:AW1128" si="1278">AT1129+AT1130+AT1131+AT1133+AT1134</f>
        <v>8505.4131199999993</v>
      </c>
      <c r="AU1128" s="143">
        <f t="shared" si="1278"/>
        <v>8007.4611099999993</v>
      </c>
      <c r="AV1128" s="143">
        <f t="shared" si="1278"/>
        <v>0</v>
      </c>
      <c r="AW1128" s="143">
        <f t="shared" si="1278"/>
        <v>0</v>
      </c>
      <c r="AX1128" s="143"/>
      <c r="AY1128" s="143">
        <f t="shared" ref="AY1128:AZ1128" si="1279">AY1129+AY1130+AY1131+AY1133+AY1134</f>
        <v>4647.9100000000008</v>
      </c>
      <c r="AZ1128" s="143">
        <f t="shared" si="1279"/>
        <v>0</v>
      </c>
      <c r="BA1128" s="147"/>
      <c r="BB1128" s="311" t="s">
        <v>711</v>
      </c>
      <c r="BC1128" s="216"/>
    </row>
    <row r="1129" spans="1:55" ht="32.25" customHeight="1">
      <c r="A1129" s="309"/>
      <c r="B1129" s="310"/>
      <c r="C1129" s="310"/>
      <c r="D1129" s="148" t="s">
        <v>37</v>
      </c>
      <c r="E1129" s="224">
        <f t="shared" si="1266"/>
        <v>1009.71</v>
      </c>
      <c r="F1129" s="143">
        <f t="shared" si="1267"/>
        <v>988.71</v>
      </c>
      <c r="G1129" s="147"/>
      <c r="H1129" s="143">
        <f>H1136+H1143+H1150+H1157+H1164+H1171+H1178+H1185+H1192+H1199+H1206+H1213+H1220+H1227+H1234+H1241+H1248+H1255+H1262+H1269+H1276+H1283+H1290+H1297+H1304+H1311+H1318+H1325+H1332+H1339+H1346</f>
        <v>0</v>
      </c>
      <c r="I1129" s="143">
        <f t="shared" ref="I1129:BA1129" si="1280">I1136+I1143+I1150+I1157+I1164+I1171+I1178+I1185+I1192+I1199+I1206+I1213+I1220+I1227+I1234+I1241+I1248+I1255+I1262+I1269+I1276+I1283+I1290+I1297+I1304+I1311+I1318+I1325+I1332+I1339+I1346</f>
        <v>0</v>
      </c>
      <c r="J1129" s="143">
        <f t="shared" si="1280"/>
        <v>0</v>
      </c>
      <c r="K1129" s="143">
        <f t="shared" si="1280"/>
        <v>0</v>
      </c>
      <c r="L1129" s="143">
        <f t="shared" si="1280"/>
        <v>0</v>
      </c>
      <c r="M1129" s="143">
        <f t="shared" si="1280"/>
        <v>0</v>
      </c>
      <c r="N1129" s="143">
        <f t="shared" si="1280"/>
        <v>0</v>
      </c>
      <c r="O1129" s="143">
        <f t="shared" si="1280"/>
        <v>0</v>
      </c>
      <c r="P1129" s="143">
        <f t="shared" si="1280"/>
        <v>0</v>
      </c>
      <c r="Q1129" s="143">
        <f t="shared" si="1280"/>
        <v>0</v>
      </c>
      <c r="R1129" s="143">
        <f t="shared" si="1280"/>
        <v>0</v>
      </c>
      <c r="S1129" s="143">
        <f t="shared" si="1280"/>
        <v>0</v>
      </c>
      <c r="T1129" s="143">
        <f t="shared" si="1280"/>
        <v>0</v>
      </c>
      <c r="U1129" s="143">
        <f t="shared" si="1280"/>
        <v>0</v>
      </c>
      <c r="V1129" s="143">
        <f t="shared" si="1280"/>
        <v>0</v>
      </c>
      <c r="W1129" s="143">
        <f t="shared" si="1280"/>
        <v>0</v>
      </c>
      <c r="X1129" s="143">
        <f t="shared" si="1280"/>
        <v>0</v>
      </c>
      <c r="Y1129" s="143">
        <f t="shared" si="1280"/>
        <v>0</v>
      </c>
      <c r="Z1129" s="143">
        <f t="shared" si="1280"/>
        <v>0</v>
      </c>
      <c r="AA1129" s="143">
        <f t="shared" si="1280"/>
        <v>0</v>
      </c>
      <c r="AB1129" s="143">
        <f t="shared" si="1280"/>
        <v>0</v>
      </c>
      <c r="AC1129" s="143">
        <f t="shared" si="1280"/>
        <v>0</v>
      </c>
      <c r="AD1129" s="143">
        <f t="shared" si="1280"/>
        <v>0</v>
      </c>
      <c r="AE1129" s="143">
        <f t="shared" si="1280"/>
        <v>60</v>
      </c>
      <c r="AF1129" s="143">
        <f t="shared" si="1280"/>
        <v>60</v>
      </c>
      <c r="AG1129" s="143">
        <f t="shared" si="1280"/>
        <v>0</v>
      </c>
      <c r="AH1129" s="143">
        <f t="shared" si="1280"/>
        <v>0</v>
      </c>
      <c r="AI1129" s="143">
        <f t="shared" si="1280"/>
        <v>0</v>
      </c>
      <c r="AJ1129" s="143">
        <f t="shared" si="1280"/>
        <v>219</v>
      </c>
      <c r="AK1129" s="143">
        <f t="shared" si="1280"/>
        <v>219</v>
      </c>
      <c r="AL1129" s="143">
        <f t="shared" si="1280"/>
        <v>0</v>
      </c>
      <c r="AM1129" s="143">
        <f t="shared" si="1280"/>
        <v>0</v>
      </c>
      <c r="AN1129" s="143">
        <f t="shared" si="1280"/>
        <v>0</v>
      </c>
      <c r="AO1129" s="143">
        <f t="shared" si="1280"/>
        <v>555</v>
      </c>
      <c r="AP1129" s="143">
        <f t="shared" si="1280"/>
        <v>555</v>
      </c>
      <c r="AQ1129" s="143">
        <f t="shared" si="1280"/>
        <v>0</v>
      </c>
      <c r="AR1129" s="143">
        <f t="shared" si="1280"/>
        <v>0</v>
      </c>
      <c r="AS1129" s="143">
        <f t="shared" si="1280"/>
        <v>0</v>
      </c>
      <c r="AT1129" s="143">
        <f t="shared" si="1280"/>
        <v>175.70999999999998</v>
      </c>
      <c r="AU1129" s="143">
        <f t="shared" si="1280"/>
        <v>154.70999999999998</v>
      </c>
      <c r="AV1129" s="143">
        <f t="shared" si="1280"/>
        <v>0</v>
      </c>
      <c r="AW1129" s="143">
        <f t="shared" si="1280"/>
        <v>0</v>
      </c>
      <c r="AX1129" s="143">
        <f t="shared" si="1280"/>
        <v>0</v>
      </c>
      <c r="AY1129" s="143">
        <f t="shared" si="1280"/>
        <v>0</v>
      </c>
      <c r="AZ1129" s="143">
        <f t="shared" si="1280"/>
        <v>0</v>
      </c>
      <c r="BA1129" s="143">
        <f t="shared" si="1280"/>
        <v>0</v>
      </c>
      <c r="BB1129" s="312"/>
      <c r="BC1129" s="216"/>
    </row>
    <row r="1130" spans="1:55" ht="50.25" customHeight="1">
      <c r="A1130" s="309"/>
      <c r="B1130" s="310"/>
      <c r="C1130" s="310"/>
      <c r="D1130" s="172" t="s">
        <v>2</v>
      </c>
      <c r="E1130" s="224">
        <f t="shared" si="1266"/>
        <v>15425.79</v>
      </c>
      <c r="F1130" s="143">
        <f t="shared" si="1267"/>
        <v>11876.789929999999</v>
      </c>
      <c r="G1130" s="147"/>
      <c r="H1130" s="143">
        <f t="shared" ref="H1130:BA1130" si="1281">H1137+H1144+H1151+H1158+H1165+H1172+H1179+H1186+H1193+H1200+H1207+H1214+H1221+H1228+H1235+H1242+H1249+H1256+H1263+H1270+H1277+H1284+H1291+H1298+H1305+H1312+H1319+H1326+H1333+H1340+H1347</f>
        <v>0</v>
      </c>
      <c r="I1130" s="143">
        <f t="shared" si="1281"/>
        <v>0</v>
      </c>
      <c r="J1130" s="143">
        <f t="shared" si="1281"/>
        <v>0</v>
      </c>
      <c r="K1130" s="143">
        <f t="shared" si="1281"/>
        <v>0</v>
      </c>
      <c r="L1130" s="143">
        <f t="shared" si="1281"/>
        <v>0</v>
      </c>
      <c r="M1130" s="143">
        <f t="shared" si="1281"/>
        <v>0</v>
      </c>
      <c r="N1130" s="143">
        <f t="shared" si="1281"/>
        <v>0</v>
      </c>
      <c r="O1130" s="143">
        <f t="shared" si="1281"/>
        <v>0</v>
      </c>
      <c r="P1130" s="143">
        <f t="shared" si="1281"/>
        <v>0</v>
      </c>
      <c r="Q1130" s="143">
        <f t="shared" si="1281"/>
        <v>0</v>
      </c>
      <c r="R1130" s="143">
        <f t="shared" si="1281"/>
        <v>0</v>
      </c>
      <c r="S1130" s="143">
        <f t="shared" si="1281"/>
        <v>0</v>
      </c>
      <c r="T1130" s="143">
        <f t="shared" si="1281"/>
        <v>0</v>
      </c>
      <c r="U1130" s="143">
        <f t="shared" si="1281"/>
        <v>0</v>
      </c>
      <c r="V1130" s="143">
        <f t="shared" si="1281"/>
        <v>0</v>
      </c>
      <c r="W1130" s="143">
        <f t="shared" si="1281"/>
        <v>0</v>
      </c>
      <c r="X1130" s="143">
        <f t="shared" si="1281"/>
        <v>0</v>
      </c>
      <c r="Y1130" s="143">
        <f t="shared" si="1281"/>
        <v>0</v>
      </c>
      <c r="Z1130" s="143">
        <f t="shared" si="1281"/>
        <v>0</v>
      </c>
      <c r="AA1130" s="143">
        <f t="shared" si="1281"/>
        <v>0</v>
      </c>
      <c r="AB1130" s="143">
        <f t="shared" si="1281"/>
        <v>0</v>
      </c>
      <c r="AC1130" s="143">
        <f t="shared" si="1281"/>
        <v>0</v>
      </c>
      <c r="AD1130" s="143">
        <f t="shared" si="1281"/>
        <v>0</v>
      </c>
      <c r="AE1130" s="143">
        <f t="shared" si="1281"/>
        <v>140</v>
      </c>
      <c r="AF1130" s="143">
        <f t="shared" si="1281"/>
        <v>140</v>
      </c>
      <c r="AG1130" s="143">
        <f t="shared" si="1281"/>
        <v>0</v>
      </c>
      <c r="AH1130" s="143">
        <f t="shared" si="1281"/>
        <v>0</v>
      </c>
      <c r="AI1130" s="143">
        <f t="shared" si="1281"/>
        <v>0</v>
      </c>
      <c r="AJ1130" s="143">
        <f t="shared" si="1281"/>
        <v>510.99997999999999</v>
      </c>
      <c r="AK1130" s="143">
        <f t="shared" si="1281"/>
        <v>510.99997999999999</v>
      </c>
      <c r="AL1130" s="143">
        <f t="shared" si="1281"/>
        <v>0</v>
      </c>
      <c r="AM1130" s="143">
        <f t="shared" si="1281"/>
        <v>0</v>
      </c>
      <c r="AN1130" s="143">
        <f t="shared" si="1281"/>
        <v>0</v>
      </c>
      <c r="AO1130" s="143">
        <f t="shared" si="1281"/>
        <v>6795.0000199999995</v>
      </c>
      <c r="AP1130" s="143">
        <f t="shared" si="1281"/>
        <v>6794.9999500000004</v>
      </c>
      <c r="AQ1130" s="143">
        <f t="shared" si="1281"/>
        <v>0</v>
      </c>
      <c r="AR1130" s="143">
        <f t="shared" si="1281"/>
        <v>0</v>
      </c>
      <c r="AS1130" s="143">
        <f t="shared" si="1281"/>
        <v>0</v>
      </c>
      <c r="AT1130" s="143">
        <f t="shared" si="1281"/>
        <v>4479.79</v>
      </c>
      <c r="AU1130" s="143">
        <f t="shared" si="1281"/>
        <v>4430.79</v>
      </c>
      <c r="AV1130" s="143">
        <f t="shared" si="1281"/>
        <v>0</v>
      </c>
      <c r="AW1130" s="143">
        <f t="shared" si="1281"/>
        <v>0</v>
      </c>
      <c r="AX1130" s="143">
        <f t="shared" si="1281"/>
        <v>0</v>
      </c>
      <c r="AY1130" s="143">
        <f t="shared" si="1281"/>
        <v>3500</v>
      </c>
      <c r="AZ1130" s="143">
        <f t="shared" si="1281"/>
        <v>0</v>
      </c>
      <c r="BA1130" s="143">
        <f t="shared" si="1281"/>
        <v>0</v>
      </c>
      <c r="BB1130" s="312"/>
      <c r="BC1130" s="216"/>
    </row>
    <row r="1131" spans="1:55" ht="22.5" customHeight="1">
      <c r="A1131" s="309"/>
      <c r="B1131" s="310"/>
      <c r="C1131" s="310"/>
      <c r="D1131" s="217" t="s">
        <v>268</v>
      </c>
      <c r="E1131" s="224">
        <f>H1131+K1131+N1131+Q1131+T1131+W1131+Z1131+AE1131+AJ1131+AO1131+AT1131+AY1131</f>
        <v>6815.0299999999988</v>
      </c>
      <c r="F1131" s="143">
        <f t="shared" si="1267"/>
        <v>5869.0579899999993</v>
      </c>
      <c r="G1131" s="147"/>
      <c r="H1131" s="143">
        <f t="shared" ref="H1131:BA1131" si="1282">H1138+H1145+H1152+H1159+H1166+H1173+H1180+H1187+H1194+H1201+H1208+H1215+H1222+H1229+H1236+H1243+H1250+H1257+H1264+H1271+H1278+H1285+H1292+H1299+H1306+H1313+H1320+H1327+H1334+H1341+H1348</f>
        <v>0</v>
      </c>
      <c r="I1131" s="143">
        <f t="shared" si="1282"/>
        <v>0</v>
      </c>
      <c r="J1131" s="143">
        <f t="shared" si="1282"/>
        <v>0</v>
      </c>
      <c r="K1131" s="143">
        <f t="shared" si="1282"/>
        <v>0</v>
      </c>
      <c r="L1131" s="143">
        <f t="shared" si="1282"/>
        <v>0</v>
      </c>
      <c r="M1131" s="143">
        <f t="shared" si="1282"/>
        <v>0</v>
      </c>
      <c r="N1131" s="143">
        <f t="shared" si="1282"/>
        <v>0</v>
      </c>
      <c r="O1131" s="143">
        <f t="shared" si="1282"/>
        <v>0</v>
      </c>
      <c r="P1131" s="143">
        <f t="shared" si="1282"/>
        <v>0</v>
      </c>
      <c r="Q1131" s="143">
        <f t="shared" si="1282"/>
        <v>0</v>
      </c>
      <c r="R1131" s="143">
        <f t="shared" si="1282"/>
        <v>0</v>
      </c>
      <c r="S1131" s="143">
        <f t="shared" si="1282"/>
        <v>0</v>
      </c>
      <c r="T1131" s="143">
        <f t="shared" si="1282"/>
        <v>141.49950000000001</v>
      </c>
      <c r="U1131" s="143">
        <f t="shared" si="1282"/>
        <v>141.49950000000001</v>
      </c>
      <c r="V1131" s="143">
        <f t="shared" si="1282"/>
        <v>0</v>
      </c>
      <c r="W1131" s="143">
        <f t="shared" si="1282"/>
        <v>99.570610000000002</v>
      </c>
      <c r="X1131" s="143">
        <f t="shared" si="1282"/>
        <v>99.570610000000002</v>
      </c>
      <c r="Y1131" s="143">
        <f t="shared" si="1282"/>
        <v>0</v>
      </c>
      <c r="Z1131" s="143">
        <f t="shared" si="1282"/>
        <v>799.72766000000001</v>
      </c>
      <c r="AA1131" s="143">
        <f t="shared" si="1282"/>
        <v>799.72766000000001</v>
      </c>
      <c r="AB1131" s="143">
        <f t="shared" si="1282"/>
        <v>0</v>
      </c>
      <c r="AC1131" s="143">
        <f t="shared" si="1282"/>
        <v>0</v>
      </c>
      <c r="AD1131" s="143">
        <f t="shared" si="1282"/>
        <v>0</v>
      </c>
      <c r="AE1131" s="143">
        <f t="shared" si="1282"/>
        <v>310.42221999999998</v>
      </c>
      <c r="AF1131" s="143">
        <f t="shared" si="1282"/>
        <v>310.42221999999998</v>
      </c>
      <c r="AG1131" s="143">
        <f t="shared" si="1282"/>
        <v>0</v>
      </c>
      <c r="AH1131" s="143">
        <f t="shared" si="1282"/>
        <v>0</v>
      </c>
      <c r="AI1131" s="143">
        <f t="shared" si="1282"/>
        <v>0</v>
      </c>
      <c r="AJ1131" s="143">
        <f t="shared" si="1282"/>
        <v>1905.3333299999999</v>
      </c>
      <c r="AK1131" s="143">
        <f t="shared" si="1282"/>
        <v>1905.3333299999999</v>
      </c>
      <c r="AL1131" s="143">
        <f t="shared" si="1282"/>
        <v>0</v>
      </c>
      <c r="AM1131" s="143">
        <f t="shared" si="1282"/>
        <v>0</v>
      </c>
      <c r="AN1131" s="143">
        <f t="shared" si="1282"/>
        <v>0</v>
      </c>
      <c r="AO1131" s="143">
        <f t="shared" si="1282"/>
        <v>1213.2335600000001</v>
      </c>
      <c r="AP1131" s="143">
        <f t="shared" si="1282"/>
        <v>1213.2335600000001</v>
      </c>
      <c r="AQ1131" s="143">
        <f t="shared" si="1282"/>
        <v>0</v>
      </c>
      <c r="AR1131" s="143">
        <f t="shared" si="1282"/>
        <v>0</v>
      </c>
      <c r="AS1131" s="143">
        <f t="shared" si="1282"/>
        <v>0</v>
      </c>
      <c r="AT1131" s="143">
        <f t="shared" si="1282"/>
        <v>1686.2231199999999</v>
      </c>
      <c r="AU1131" s="143">
        <f t="shared" si="1282"/>
        <v>1399.2711099999999</v>
      </c>
      <c r="AV1131" s="143">
        <f t="shared" si="1282"/>
        <v>0</v>
      </c>
      <c r="AW1131" s="143">
        <f t="shared" si="1282"/>
        <v>0</v>
      </c>
      <c r="AX1131" s="143">
        <f t="shared" si="1282"/>
        <v>0</v>
      </c>
      <c r="AY1131" s="143">
        <f t="shared" si="1282"/>
        <v>659.02</v>
      </c>
      <c r="AZ1131" s="143">
        <f t="shared" si="1282"/>
        <v>0</v>
      </c>
      <c r="BA1131" s="143">
        <f t="shared" si="1282"/>
        <v>0</v>
      </c>
      <c r="BB1131" s="312"/>
      <c r="BC1131" s="216"/>
    </row>
    <row r="1132" spans="1:55" ht="82.5" customHeight="1">
      <c r="A1132" s="309"/>
      <c r="B1132" s="310"/>
      <c r="C1132" s="310"/>
      <c r="D1132" s="217" t="s">
        <v>274</v>
      </c>
      <c r="E1132" s="143">
        <f t="shared" ref="E1132:E1137" si="1283">H1132+K1132+N1132+Q1132+T1132+W1132+Z1132+AE1132+AJ1132+AO1132+AT1132+AY1132</f>
        <v>0</v>
      </c>
      <c r="F1132" s="143">
        <f t="shared" si="1267"/>
        <v>0</v>
      </c>
      <c r="G1132" s="147"/>
      <c r="H1132" s="143">
        <f t="shared" ref="H1132:BA1132" si="1284">H1139+H1146+H1153+H1160+H1167+H1174+H1181+H1188+H1195+H1202+H1209+H1216+H1223+H1230+H1237+H1244+H1251+H1258+H1265+H1272+H1279+H1286+H1293+H1300+H1307+H1314+H1321+H1328+H1335+H1342+H1349</f>
        <v>0</v>
      </c>
      <c r="I1132" s="143">
        <f t="shared" si="1284"/>
        <v>0</v>
      </c>
      <c r="J1132" s="143">
        <f t="shared" si="1284"/>
        <v>0</v>
      </c>
      <c r="K1132" s="143">
        <f t="shared" si="1284"/>
        <v>0</v>
      </c>
      <c r="L1132" s="143">
        <f t="shared" si="1284"/>
        <v>0</v>
      </c>
      <c r="M1132" s="143">
        <f t="shared" si="1284"/>
        <v>0</v>
      </c>
      <c r="N1132" s="143">
        <f t="shared" si="1284"/>
        <v>0</v>
      </c>
      <c r="O1132" s="143">
        <f t="shared" si="1284"/>
        <v>0</v>
      </c>
      <c r="P1132" s="143">
        <f t="shared" si="1284"/>
        <v>0</v>
      </c>
      <c r="Q1132" s="143">
        <f t="shared" si="1284"/>
        <v>0</v>
      </c>
      <c r="R1132" s="143">
        <f t="shared" si="1284"/>
        <v>0</v>
      </c>
      <c r="S1132" s="143">
        <f t="shared" si="1284"/>
        <v>0</v>
      </c>
      <c r="T1132" s="143">
        <f t="shared" si="1284"/>
        <v>0</v>
      </c>
      <c r="U1132" s="143">
        <f t="shared" si="1284"/>
        <v>0</v>
      </c>
      <c r="V1132" s="143">
        <f t="shared" si="1284"/>
        <v>0</v>
      </c>
      <c r="W1132" s="143">
        <f t="shared" si="1284"/>
        <v>0</v>
      </c>
      <c r="X1132" s="143">
        <f t="shared" si="1284"/>
        <v>0</v>
      </c>
      <c r="Y1132" s="143">
        <f t="shared" si="1284"/>
        <v>0</v>
      </c>
      <c r="Z1132" s="143">
        <f t="shared" si="1284"/>
        <v>0</v>
      </c>
      <c r="AA1132" s="143">
        <f t="shared" si="1284"/>
        <v>0</v>
      </c>
      <c r="AB1132" s="143">
        <f t="shared" si="1284"/>
        <v>0</v>
      </c>
      <c r="AC1132" s="143">
        <f t="shared" si="1284"/>
        <v>0</v>
      </c>
      <c r="AD1132" s="143">
        <f t="shared" si="1284"/>
        <v>0</v>
      </c>
      <c r="AE1132" s="143">
        <f t="shared" si="1284"/>
        <v>0</v>
      </c>
      <c r="AF1132" s="143">
        <f t="shared" si="1284"/>
        <v>0</v>
      </c>
      <c r="AG1132" s="143">
        <f t="shared" si="1284"/>
        <v>0</v>
      </c>
      <c r="AH1132" s="143">
        <f t="shared" si="1284"/>
        <v>0</v>
      </c>
      <c r="AI1132" s="143">
        <f t="shared" si="1284"/>
        <v>0</v>
      </c>
      <c r="AJ1132" s="143">
        <f t="shared" si="1284"/>
        <v>0</v>
      </c>
      <c r="AK1132" s="143">
        <f t="shared" si="1284"/>
        <v>0</v>
      </c>
      <c r="AL1132" s="143">
        <f t="shared" si="1284"/>
        <v>0</v>
      </c>
      <c r="AM1132" s="143">
        <f t="shared" si="1284"/>
        <v>0</v>
      </c>
      <c r="AN1132" s="143">
        <f t="shared" si="1284"/>
        <v>0</v>
      </c>
      <c r="AO1132" s="143">
        <f t="shared" si="1284"/>
        <v>0</v>
      </c>
      <c r="AP1132" s="143">
        <f t="shared" si="1284"/>
        <v>0</v>
      </c>
      <c r="AQ1132" s="143">
        <f t="shared" si="1284"/>
        <v>0</v>
      </c>
      <c r="AR1132" s="143">
        <f t="shared" si="1284"/>
        <v>0</v>
      </c>
      <c r="AS1132" s="143">
        <f t="shared" si="1284"/>
        <v>0</v>
      </c>
      <c r="AT1132" s="143">
        <f t="shared" si="1284"/>
        <v>0</v>
      </c>
      <c r="AU1132" s="143">
        <f t="shared" si="1284"/>
        <v>0</v>
      </c>
      <c r="AV1132" s="143">
        <f t="shared" si="1284"/>
        <v>0</v>
      </c>
      <c r="AW1132" s="143">
        <f t="shared" si="1284"/>
        <v>0</v>
      </c>
      <c r="AX1132" s="143">
        <f t="shared" si="1284"/>
        <v>0</v>
      </c>
      <c r="AY1132" s="143">
        <f t="shared" si="1284"/>
        <v>0</v>
      </c>
      <c r="AZ1132" s="143">
        <f t="shared" si="1284"/>
        <v>0</v>
      </c>
      <c r="BA1132" s="143">
        <f t="shared" si="1284"/>
        <v>0</v>
      </c>
      <c r="BB1132" s="312"/>
      <c r="BC1132" s="216"/>
    </row>
    <row r="1133" spans="1:55" ht="22.5" customHeight="1">
      <c r="A1133" s="309"/>
      <c r="B1133" s="310"/>
      <c r="C1133" s="310"/>
      <c r="D1133" s="217" t="s">
        <v>269</v>
      </c>
      <c r="E1133" s="143">
        <f t="shared" si="1283"/>
        <v>6776.44</v>
      </c>
      <c r="F1133" s="143">
        <f t="shared" si="1267"/>
        <v>6146.5499999999993</v>
      </c>
      <c r="G1133" s="147"/>
      <c r="H1133" s="143">
        <f t="shared" ref="H1133:BA1133" si="1285">H1140+H1147+H1154+H1161+H1168+H1175+H1182+H1189+H1196+H1203+H1210+H1217+H1224+H1231+H1238+H1245+H1252+H1259+H1266+H1273+H1280+H1287+H1294+H1301+H1308+H1315+H1322+H1329+H1336+H1343+H1350</f>
        <v>0</v>
      </c>
      <c r="I1133" s="143">
        <f t="shared" si="1285"/>
        <v>0</v>
      </c>
      <c r="J1133" s="143">
        <f t="shared" si="1285"/>
        <v>0</v>
      </c>
      <c r="K1133" s="143">
        <f t="shared" si="1285"/>
        <v>0</v>
      </c>
      <c r="L1133" s="143">
        <f t="shared" si="1285"/>
        <v>0</v>
      </c>
      <c r="M1133" s="143">
        <f t="shared" si="1285"/>
        <v>0</v>
      </c>
      <c r="N1133" s="143">
        <f t="shared" si="1285"/>
        <v>0</v>
      </c>
      <c r="O1133" s="143">
        <f t="shared" si="1285"/>
        <v>0</v>
      </c>
      <c r="P1133" s="143">
        <f t="shared" si="1285"/>
        <v>0</v>
      </c>
      <c r="Q1133" s="143">
        <f t="shared" si="1285"/>
        <v>0</v>
      </c>
      <c r="R1133" s="143">
        <f t="shared" si="1285"/>
        <v>0</v>
      </c>
      <c r="S1133" s="143">
        <f t="shared" si="1285"/>
        <v>0</v>
      </c>
      <c r="T1133" s="143">
        <f t="shared" si="1285"/>
        <v>0</v>
      </c>
      <c r="U1133" s="143">
        <f t="shared" si="1285"/>
        <v>0</v>
      </c>
      <c r="V1133" s="143">
        <f t="shared" si="1285"/>
        <v>0</v>
      </c>
      <c r="W1133" s="143">
        <f t="shared" si="1285"/>
        <v>0</v>
      </c>
      <c r="X1133" s="143">
        <f t="shared" si="1285"/>
        <v>0</v>
      </c>
      <c r="Y1133" s="143">
        <f t="shared" si="1285"/>
        <v>0</v>
      </c>
      <c r="Z1133" s="143">
        <f t="shared" si="1285"/>
        <v>0</v>
      </c>
      <c r="AA1133" s="143">
        <f t="shared" si="1285"/>
        <v>0</v>
      </c>
      <c r="AB1133" s="143">
        <f t="shared" si="1285"/>
        <v>0</v>
      </c>
      <c r="AC1133" s="143">
        <f t="shared" si="1285"/>
        <v>0</v>
      </c>
      <c r="AD1133" s="143">
        <f t="shared" si="1285"/>
        <v>0</v>
      </c>
      <c r="AE1133" s="143">
        <f t="shared" si="1285"/>
        <v>0</v>
      </c>
      <c r="AF1133" s="143">
        <f t="shared" si="1285"/>
        <v>0</v>
      </c>
      <c r="AG1133" s="143">
        <f t="shared" si="1285"/>
        <v>0</v>
      </c>
      <c r="AH1133" s="143">
        <f t="shared" si="1285"/>
        <v>0</v>
      </c>
      <c r="AI1133" s="143">
        <f t="shared" si="1285"/>
        <v>0</v>
      </c>
      <c r="AJ1133" s="143">
        <f t="shared" si="1285"/>
        <v>546.20000000000005</v>
      </c>
      <c r="AK1133" s="143">
        <f t="shared" si="1285"/>
        <v>546.20000000000005</v>
      </c>
      <c r="AL1133" s="143">
        <f t="shared" si="1285"/>
        <v>0</v>
      </c>
      <c r="AM1133" s="143">
        <f t="shared" si="1285"/>
        <v>0</v>
      </c>
      <c r="AN1133" s="143">
        <f t="shared" si="1285"/>
        <v>0</v>
      </c>
      <c r="AO1133" s="143">
        <f t="shared" si="1285"/>
        <v>3577.66</v>
      </c>
      <c r="AP1133" s="143">
        <f t="shared" si="1285"/>
        <v>3577.66</v>
      </c>
      <c r="AQ1133" s="143">
        <f t="shared" si="1285"/>
        <v>0</v>
      </c>
      <c r="AR1133" s="143">
        <f t="shared" si="1285"/>
        <v>0</v>
      </c>
      <c r="AS1133" s="143">
        <f t="shared" si="1285"/>
        <v>0</v>
      </c>
      <c r="AT1133" s="143">
        <f t="shared" si="1285"/>
        <v>2163.6899999999996</v>
      </c>
      <c r="AU1133" s="143">
        <f t="shared" si="1285"/>
        <v>2022.6899999999998</v>
      </c>
      <c r="AV1133" s="143">
        <f t="shared" si="1285"/>
        <v>0</v>
      </c>
      <c r="AW1133" s="143">
        <f t="shared" si="1285"/>
        <v>0</v>
      </c>
      <c r="AX1133" s="143">
        <f t="shared" si="1285"/>
        <v>0</v>
      </c>
      <c r="AY1133" s="143">
        <f t="shared" si="1285"/>
        <v>488.89</v>
      </c>
      <c r="AZ1133" s="143">
        <f t="shared" si="1285"/>
        <v>0</v>
      </c>
      <c r="BA1133" s="143">
        <f t="shared" si="1285"/>
        <v>0</v>
      </c>
      <c r="BB1133" s="312"/>
      <c r="BC1133" s="216"/>
    </row>
    <row r="1134" spans="1:55" ht="31.2">
      <c r="A1134" s="309"/>
      <c r="B1134" s="310"/>
      <c r="C1134" s="310"/>
      <c r="D1134" s="220" t="s">
        <v>43</v>
      </c>
      <c r="E1134" s="143">
        <f t="shared" si="1283"/>
        <v>0</v>
      </c>
      <c r="F1134" s="143">
        <f t="shared" si="1267"/>
        <v>0</v>
      </c>
      <c r="G1134" s="147"/>
      <c r="H1134" s="143"/>
      <c r="I1134" s="143"/>
      <c r="J1134" s="147"/>
      <c r="K1134" s="143"/>
      <c r="L1134" s="143"/>
      <c r="M1134" s="147"/>
      <c r="N1134" s="143"/>
      <c r="O1134" s="143"/>
      <c r="P1134" s="147"/>
      <c r="Q1134" s="143"/>
      <c r="R1134" s="143"/>
      <c r="S1134" s="147"/>
      <c r="T1134" s="143"/>
      <c r="U1134" s="143"/>
      <c r="V1134" s="147"/>
      <c r="W1134" s="143"/>
      <c r="X1134" s="143"/>
      <c r="Y1134" s="147"/>
      <c r="Z1134" s="143"/>
      <c r="AA1134" s="143"/>
      <c r="AB1134" s="147"/>
      <c r="AC1134" s="147"/>
      <c r="AD1134" s="147"/>
      <c r="AE1134" s="143"/>
      <c r="AF1134" s="143"/>
      <c r="AG1134" s="147"/>
      <c r="AH1134" s="147"/>
      <c r="AI1134" s="147"/>
      <c r="AJ1134" s="143"/>
      <c r="AK1134" s="143"/>
      <c r="AL1134" s="147"/>
      <c r="AM1134" s="147"/>
      <c r="AN1134" s="147"/>
      <c r="AO1134" s="143"/>
      <c r="AP1134" s="143"/>
      <c r="AQ1134" s="147"/>
      <c r="AR1134" s="147"/>
      <c r="AS1134" s="147"/>
      <c r="AT1134" s="143"/>
      <c r="AU1134" s="143"/>
      <c r="AV1134" s="147"/>
      <c r="AW1134" s="147"/>
      <c r="AX1134" s="147"/>
      <c r="AY1134" s="147"/>
      <c r="AZ1134" s="147"/>
      <c r="BA1134" s="147"/>
      <c r="BB1134" s="313"/>
      <c r="BC1134" s="216"/>
    </row>
    <row r="1135" spans="1:55" ht="22.5" customHeight="1">
      <c r="A1135" s="309" t="s">
        <v>565</v>
      </c>
      <c r="B1135" s="310" t="s">
        <v>587</v>
      </c>
      <c r="C1135" s="310" t="s">
        <v>293</v>
      </c>
      <c r="D1135" s="150" t="s">
        <v>41</v>
      </c>
      <c r="E1135" s="143">
        <f t="shared" si="1283"/>
        <v>0</v>
      </c>
      <c r="F1135" s="143">
        <f t="shared" si="1267"/>
        <v>0</v>
      </c>
      <c r="G1135" s="147"/>
      <c r="H1135" s="143">
        <f>H1136+H1137+H1138+H1140+H1141</f>
        <v>0</v>
      </c>
      <c r="I1135" s="143">
        <f t="shared" ref="I1135" si="1286">I1136+I1137+I1138+I1140+I1141</f>
        <v>0</v>
      </c>
      <c r="J1135" s="143"/>
      <c r="K1135" s="143">
        <f t="shared" ref="K1135:L1135" si="1287">K1136+K1137+K1138+K1140+K1141</f>
        <v>0</v>
      </c>
      <c r="L1135" s="143">
        <f t="shared" si="1287"/>
        <v>0</v>
      </c>
      <c r="M1135" s="143"/>
      <c r="N1135" s="143">
        <f t="shared" ref="N1135:O1135" si="1288">N1136+N1137+N1138+N1140+N1141</f>
        <v>0</v>
      </c>
      <c r="O1135" s="143">
        <f t="shared" si="1288"/>
        <v>0</v>
      </c>
      <c r="P1135" s="143"/>
      <c r="Q1135" s="143">
        <f t="shared" ref="Q1135:R1135" si="1289">Q1136+Q1137+Q1138+Q1140+Q1141</f>
        <v>0</v>
      </c>
      <c r="R1135" s="143">
        <f t="shared" si="1289"/>
        <v>0</v>
      </c>
      <c r="S1135" s="143"/>
      <c r="T1135" s="143">
        <f t="shared" ref="T1135:U1135" si="1290">T1136+T1137+T1138+T1140+T1141</f>
        <v>0</v>
      </c>
      <c r="U1135" s="143">
        <f t="shared" si="1290"/>
        <v>0</v>
      </c>
      <c r="V1135" s="143"/>
      <c r="W1135" s="143">
        <f t="shared" ref="W1135:X1135" si="1291">W1136+W1137+W1138+W1140+W1141</f>
        <v>0</v>
      </c>
      <c r="X1135" s="143">
        <f t="shared" si="1291"/>
        <v>0</v>
      </c>
      <c r="Y1135" s="143"/>
      <c r="Z1135" s="143">
        <f t="shared" ref="Z1135:AC1135" si="1292">Z1136+Z1137+Z1138+Z1140+Z1141</f>
        <v>0</v>
      </c>
      <c r="AA1135" s="143">
        <f t="shared" si="1292"/>
        <v>0</v>
      </c>
      <c r="AB1135" s="143">
        <f t="shared" si="1292"/>
        <v>0</v>
      </c>
      <c r="AC1135" s="143">
        <f t="shared" si="1292"/>
        <v>0</v>
      </c>
      <c r="AD1135" s="143"/>
      <c r="AE1135" s="143">
        <f t="shared" ref="AE1135:AH1135" si="1293">AE1136+AE1137+AE1138+AE1140+AE1141</f>
        <v>0</v>
      </c>
      <c r="AF1135" s="143">
        <f t="shared" si="1293"/>
        <v>0</v>
      </c>
      <c r="AG1135" s="143">
        <f t="shared" si="1293"/>
        <v>0</v>
      </c>
      <c r="AH1135" s="143">
        <f t="shared" si="1293"/>
        <v>0</v>
      </c>
      <c r="AI1135" s="143"/>
      <c r="AJ1135" s="143">
        <f t="shared" ref="AJ1135:AM1135" si="1294">AJ1136+AJ1137+AJ1138+AJ1140+AJ1141</f>
        <v>0</v>
      </c>
      <c r="AK1135" s="143">
        <f t="shared" si="1294"/>
        <v>0</v>
      </c>
      <c r="AL1135" s="143">
        <f t="shared" si="1294"/>
        <v>0</v>
      </c>
      <c r="AM1135" s="143">
        <f t="shared" si="1294"/>
        <v>0</v>
      </c>
      <c r="AN1135" s="143"/>
      <c r="AO1135" s="143">
        <f t="shared" ref="AO1135:AR1135" si="1295">AO1136+AO1137+AO1138+AO1140+AO1141</f>
        <v>0</v>
      </c>
      <c r="AP1135" s="143">
        <f t="shared" si="1295"/>
        <v>0</v>
      </c>
      <c r="AQ1135" s="143">
        <f t="shared" si="1295"/>
        <v>0</v>
      </c>
      <c r="AR1135" s="143">
        <f t="shared" si="1295"/>
        <v>0</v>
      </c>
      <c r="AS1135" s="143"/>
      <c r="AT1135" s="143">
        <f t="shared" ref="AT1135:AU1135" si="1296">AT1136+AT1137+AT1138+AT1140+AT1141</f>
        <v>0</v>
      </c>
      <c r="AU1135" s="143">
        <f t="shared" si="1296"/>
        <v>0</v>
      </c>
      <c r="AV1135" s="143">
        <f t="shared" ref="AV1135:AW1135" si="1297">AV1136+AV1137+AV1138+AV1140+AV1141</f>
        <v>0</v>
      </c>
      <c r="AW1135" s="143">
        <f t="shared" si="1297"/>
        <v>0</v>
      </c>
      <c r="AX1135" s="143"/>
      <c r="AY1135" s="143">
        <f t="shared" ref="AY1135:AZ1135" si="1298">AY1136+AY1137+AY1138+AY1140+AY1141</f>
        <v>0</v>
      </c>
      <c r="AZ1135" s="143">
        <f t="shared" si="1298"/>
        <v>0</v>
      </c>
      <c r="BA1135" s="147"/>
      <c r="BB1135" s="311" t="s">
        <v>711</v>
      </c>
      <c r="BC1135" s="216"/>
    </row>
    <row r="1136" spans="1:55" ht="32.25" customHeight="1">
      <c r="A1136" s="309"/>
      <c r="B1136" s="310"/>
      <c r="C1136" s="310"/>
      <c r="D1136" s="148" t="s">
        <v>37</v>
      </c>
      <c r="E1136" s="143">
        <f t="shared" si="1283"/>
        <v>0</v>
      </c>
      <c r="F1136" s="143">
        <f t="shared" si="1267"/>
        <v>0</v>
      </c>
      <c r="G1136" s="147"/>
      <c r="H1136" s="143"/>
      <c r="I1136" s="143"/>
      <c r="J1136" s="147"/>
      <c r="K1136" s="143"/>
      <c r="L1136" s="143"/>
      <c r="M1136" s="147"/>
      <c r="N1136" s="143"/>
      <c r="O1136" s="143"/>
      <c r="P1136" s="147"/>
      <c r="Q1136" s="143"/>
      <c r="R1136" s="143"/>
      <c r="S1136" s="147"/>
      <c r="T1136" s="143"/>
      <c r="U1136" s="143"/>
      <c r="V1136" s="147"/>
      <c r="W1136" s="143"/>
      <c r="X1136" s="143"/>
      <c r="Y1136" s="147"/>
      <c r="Z1136" s="143"/>
      <c r="AA1136" s="143"/>
      <c r="AB1136" s="147"/>
      <c r="AC1136" s="147"/>
      <c r="AD1136" s="147"/>
      <c r="AE1136" s="143"/>
      <c r="AF1136" s="143"/>
      <c r="AG1136" s="147"/>
      <c r="AH1136" s="147"/>
      <c r="AI1136" s="147"/>
      <c r="AJ1136" s="143"/>
      <c r="AK1136" s="143"/>
      <c r="AL1136" s="147"/>
      <c r="AM1136" s="147"/>
      <c r="AN1136" s="147"/>
      <c r="AO1136" s="221"/>
      <c r="AP1136" s="143"/>
      <c r="AQ1136" s="147"/>
      <c r="AR1136" s="147"/>
      <c r="AS1136" s="147"/>
      <c r="AT1136" s="230"/>
      <c r="AU1136" s="230"/>
      <c r="AV1136" s="147"/>
      <c r="AW1136" s="147"/>
      <c r="AX1136" s="147"/>
      <c r="AY1136" s="221"/>
      <c r="AZ1136" s="147"/>
      <c r="BA1136" s="147"/>
      <c r="BB1136" s="312"/>
      <c r="BC1136" s="216"/>
    </row>
    <row r="1137" spans="1:55" ht="50.25" customHeight="1">
      <c r="A1137" s="309"/>
      <c r="B1137" s="310"/>
      <c r="C1137" s="310"/>
      <c r="D1137" s="172" t="s">
        <v>2</v>
      </c>
      <c r="E1137" s="143">
        <f t="shared" si="1283"/>
        <v>0</v>
      </c>
      <c r="F1137" s="143">
        <f t="shared" si="1267"/>
        <v>0</v>
      </c>
      <c r="G1137" s="147"/>
      <c r="H1137" s="143"/>
      <c r="I1137" s="143"/>
      <c r="J1137" s="147"/>
      <c r="K1137" s="143"/>
      <c r="L1137" s="143"/>
      <c r="M1137" s="147"/>
      <c r="N1137" s="143"/>
      <c r="O1137" s="143"/>
      <c r="P1137" s="147"/>
      <c r="Q1137" s="143"/>
      <c r="R1137" s="143"/>
      <c r="S1137" s="147"/>
      <c r="T1137" s="143"/>
      <c r="U1137" s="143"/>
      <c r="V1137" s="147"/>
      <c r="W1137" s="143"/>
      <c r="X1137" s="143"/>
      <c r="Y1137" s="147"/>
      <c r="Z1137" s="143"/>
      <c r="AA1137" s="143"/>
      <c r="AB1137" s="147"/>
      <c r="AC1137" s="147"/>
      <c r="AD1137" s="147"/>
      <c r="AE1137" s="143"/>
      <c r="AF1137" s="143"/>
      <c r="AG1137" s="147"/>
      <c r="AH1137" s="147"/>
      <c r="AI1137" s="147"/>
      <c r="AJ1137" s="143"/>
      <c r="AK1137" s="143"/>
      <c r="AL1137" s="147"/>
      <c r="AM1137" s="147"/>
      <c r="AN1137" s="147"/>
      <c r="AO1137" s="221"/>
      <c r="AP1137" s="143"/>
      <c r="AQ1137" s="147"/>
      <c r="AR1137" s="147"/>
      <c r="AS1137" s="147"/>
      <c r="AT1137" s="230"/>
      <c r="AU1137" s="230"/>
      <c r="AV1137" s="147"/>
      <c r="AW1137" s="147"/>
      <c r="AX1137" s="147"/>
      <c r="AY1137" s="221"/>
      <c r="AZ1137" s="147"/>
      <c r="BA1137" s="147"/>
      <c r="BB1137" s="312"/>
      <c r="BC1137" s="216"/>
    </row>
    <row r="1138" spans="1:55" ht="22.5" customHeight="1">
      <c r="A1138" s="309"/>
      <c r="B1138" s="310"/>
      <c r="C1138" s="310"/>
      <c r="D1138" s="217" t="s">
        <v>268</v>
      </c>
      <c r="E1138" s="143">
        <f>H1138+K1138+N1138+Q1138+T1138+W1138+Z1138+AE1138+AJ1138+AO1138+AT1138+AY1138</f>
        <v>0</v>
      </c>
      <c r="F1138" s="143">
        <f t="shared" si="1267"/>
        <v>0</v>
      </c>
      <c r="G1138" s="147"/>
      <c r="H1138" s="143"/>
      <c r="I1138" s="143"/>
      <c r="J1138" s="147"/>
      <c r="K1138" s="143"/>
      <c r="L1138" s="143"/>
      <c r="M1138" s="147"/>
      <c r="N1138" s="143"/>
      <c r="O1138" s="143"/>
      <c r="P1138" s="147"/>
      <c r="Q1138" s="143"/>
      <c r="R1138" s="143"/>
      <c r="S1138" s="147"/>
      <c r="T1138" s="143"/>
      <c r="U1138" s="143"/>
      <c r="V1138" s="147"/>
      <c r="W1138" s="143"/>
      <c r="X1138" s="143"/>
      <c r="Y1138" s="147"/>
      <c r="Z1138" s="143"/>
      <c r="AA1138" s="143"/>
      <c r="AB1138" s="147"/>
      <c r="AC1138" s="147"/>
      <c r="AD1138" s="147"/>
      <c r="AE1138" s="143"/>
      <c r="AF1138" s="143"/>
      <c r="AG1138" s="147"/>
      <c r="AH1138" s="147"/>
      <c r="AI1138" s="147"/>
      <c r="AJ1138" s="143"/>
      <c r="AK1138" s="143"/>
      <c r="AL1138" s="147"/>
      <c r="AM1138" s="147"/>
      <c r="AN1138" s="147"/>
      <c r="AO1138" s="221"/>
      <c r="AP1138" s="143"/>
      <c r="AQ1138" s="147"/>
      <c r="AR1138" s="147"/>
      <c r="AS1138" s="147"/>
      <c r="AT1138" s="143"/>
      <c r="AU1138" s="143"/>
      <c r="AV1138" s="147"/>
      <c r="AW1138" s="147"/>
      <c r="AX1138" s="147"/>
      <c r="AY1138" s="147"/>
      <c r="AZ1138" s="147"/>
      <c r="BA1138" s="147"/>
      <c r="BB1138" s="312"/>
      <c r="BC1138" s="216"/>
    </row>
    <row r="1139" spans="1:55" ht="82.5" customHeight="1">
      <c r="A1139" s="309"/>
      <c r="B1139" s="310"/>
      <c r="C1139" s="310"/>
      <c r="D1139" s="217" t="s">
        <v>274</v>
      </c>
      <c r="E1139" s="143">
        <f t="shared" ref="E1139:E1144" si="1299">H1139+K1139+N1139+Q1139+T1139+W1139+Z1139+AE1139+AJ1139+AO1139+AT1139+AY1139</f>
        <v>0</v>
      </c>
      <c r="F1139" s="143">
        <f t="shared" si="1267"/>
        <v>0</v>
      </c>
      <c r="G1139" s="147"/>
      <c r="H1139" s="143"/>
      <c r="I1139" s="143"/>
      <c r="J1139" s="147"/>
      <c r="K1139" s="143"/>
      <c r="L1139" s="143"/>
      <c r="M1139" s="147"/>
      <c r="N1139" s="143"/>
      <c r="O1139" s="143"/>
      <c r="P1139" s="147"/>
      <c r="Q1139" s="143"/>
      <c r="R1139" s="143"/>
      <c r="S1139" s="147"/>
      <c r="T1139" s="143"/>
      <c r="U1139" s="143"/>
      <c r="V1139" s="147"/>
      <c r="W1139" s="143"/>
      <c r="X1139" s="143"/>
      <c r="Y1139" s="147"/>
      <c r="Z1139" s="143"/>
      <c r="AA1139" s="143"/>
      <c r="AB1139" s="147"/>
      <c r="AC1139" s="147"/>
      <c r="AD1139" s="147"/>
      <c r="AE1139" s="143"/>
      <c r="AF1139" s="143"/>
      <c r="AG1139" s="147"/>
      <c r="AH1139" s="147"/>
      <c r="AI1139" s="147"/>
      <c r="AJ1139" s="143"/>
      <c r="AK1139" s="143"/>
      <c r="AL1139" s="147"/>
      <c r="AM1139" s="147"/>
      <c r="AN1139" s="147"/>
      <c r="AO1139" s="143"/>
      <c r="AP1139" s="143"/>
      <c r="AQ1139" s="147"/>
      <c r="AR1139" s="147"/>
      <c r="AS1139" s="147"/>
      <c r="AT1139" s="143"/>
      <c r="AU1139" s="143"/>
      <c r="AV1139" s="147"/>
      <c r="AW1139" s="147"/>
      <c r="AX1139" s="147"/>
      <c r="AY1139" s="147"/>
      <c r="AZ1139" s="147"/>
      <c r="BA1139" s="147"/>
      <c r="BB1139" s="312"/>
      <c r="BC1139" s="216"/>
    </row>
    <row r="1140" spans="1:55" ht="22.5" customHeight="1">
      <c r="A1140" s="309"/>
      <c r="B1140" s="310"/>
      <c r="C1140" s="310"/>
      <c r="D1140" s="217" t="s">
        <v>269</v>
      </c>
      <c r="E1140" s="143">
        <f t="shared" si="1299"/>
        <v>0</v>
      </c>
      <c r="F1140" s="143">
        <f t="shared" si="1267"/>
        <v>0</v>
      </c>
      <c r="G1140" s="147"/>
      <c r="H1140" s="143"/>
      <c r="I1140" s="143"/>
      <c r="J1140" s="147"/>
      <c r="K1140" s="143"/>
      <c r="L1140" s="143"/>
      <c r="M1140" s="147"/>
      <c r="N1140" s="143"/>
      <c r="O1140" s="143"/>
      <c r="P1140" s="147"/>
      <c r="Q1140" s="143"/>
      <c r="R1140" s="143"/>
      <c r="S1140" s="147"/>
      <c r="T1140" s="143"/>
      <c r="U1140" s="143"/>
      <c r="V1140" s="147"/>
      <c r="W1140" s="143"/>
      <c r="X1140" s="143"/>
      <c r="Y1140" s="147"/>
      <c r="Z1140" s="143"/>
      <c r="AA1140" s="143"/>
      <c r="AB1140" s="147"/>
      <c r="AC1140" s="147"/>
      <c r="AD1140" s="147"/>
      <c r="AE1140" s="143"/>
      <c r="AF1140" s="143"/>
      <c r="AG1140" s="147"/>
      <c r="AH1140" s="147"/>
      <c r="AI1140" s="147"/>
      <c r="AJ1140" s="143"/>
      <c r="AK1140" s="143"/>
      <c r="AL1140" s="147"/>
      <c r="AM1140" s="147"/>
      <c r="AN1140" s="147"/>
      <c r="AO1140" s="143"/>
      <c r="AP1140" s="143"/>
      <c r="AQ1140" s="147"/>
      <c r="AR1140" s="147"/>
      <c r="AS1140" s="147"/>
      <c r="AT1140" s="143"/>
      <c r="AU1140" s="143"/>
      <c r="AV1140" s="147"/>
      <c r="AW1140" s="147"/>
      <c r="AX1140" s="147"/>
      <c r="AY1140" s="147"/>
      <c r="AZ1140" s="147"/>
      <c r="BA1140" s="147"/>
      <c r="BB1140" s="312"/>
      <c r="BC1140" s="216"/>
    </row>
    <row r="1141" spans="1:55" ht="31.2">
      <c r="A1141" s="309"/>
      <c r="B1141" s="310"/>
      <c r="C1141" s="310"/>
      <c r="D1141" s="220" t="s">
        <v>43</v>
      </c>
      <c r="E1141" s="143">
        <f t="shared" si="1299"/>
        <v>0</v>
      </c>
      <c r="F1141" s="143">
        <f t="shared" si="1267"/>
        <v>0</v>
      </c>
      <c r="G1141" s="147"/>
      <c r="H1141" s="143"/>
      <c r="I1141" s="143"/>
      <c r="J1141" s="147"/>
      <c r="K1141" s="143"/>
      <c r="L1141" s="143"/>
      <c r="M1141" s="147"/>
      <c r="N1141" s="143"/>
      <c r="O1141" s="143"/>
      <c r="P1141" s="147"/>
      <c r="Q1141" s="143"/>
      <c r="R1141" s="143"/>
      <c r="S1141" s="147"/>
      <c r="T1141" s="143"/>
      <c r="U1141" s="143"/>
      <c r="V1141" s="147"/>
      <c r="W1141" s="143"/>
      <c r="X1141" s="143"/>
      <c r="Y1141" s="147"/>
      <c r="Z1141" s="143"/>
      <c r="AA1141" s="143"/>
      <c r="AB1141" s="147"/>
      <c r="AC1141" s="147"/>
      <c r="AD1141" s="147"/>
      <c r="AE1141" s="143"/>
      <c r="AF1141" s="143"/>
      <c r="AG1141" s="147"/>
      <c r="AH1141" s="147"/>
      <c r="AI1141" s="147"/>
      <c r="AJ1141" s="143"/>
      <c r="AK1141" s="143"/>
      <c r="AL1141" s="147"/>
      <c r="AM1141" s="147"/>
      <c r="AN1141" s="147"/>
      <c r="AO1141" s="143"/>
      <c r="AP1141" s="143"/>
      <c r="AQ1141" s="147"/>
      <c r="AR1141" s="147"/>
      <c r="AS1141" s="147"/>
      <c r="AT1141" s="143"/>
      <c r="AU1141" s="143"/>
      <c r="AV1141" s="147"/>
      <c r="AW1141" s="147"/>
      <c r="AX1141" s="147"/>
      <c r="AY1141" s="147"/>
      <c r="AZ1141" s="147"/>
      <c r="BA1141" s="147"/>
      <c r="BB1141" s="313"/>
      <c r="BC1141" s="216"/>
    </row>
    <row r="1142" spans="1:55" ht="22.5" customHeight="1">
      <c r="A1142" s="309" t="s">
        <v>566</v>
      </c>
      <c r="B1142" s="310" t="s">
        <v>588</v>
      </c>
      <c r="C1142" s="310" t="s">
        <v>293</v>
      </c>
      <c r="D1142" s="150" t="s">
        <v>41</v>
      </c>
      <c r="E1142" s="143">
        <f t="shared" si="1299"/>
        <v>988.59999999999991</v>
      </c>
      <c r="F1142" s="143">
        <f t="shared" si="1267"/>
        <v>988.59999999999991</v>
      </c>
      <c r="G1142" s="147"/>
      <c r="H1142" s="143">
        <f>H1143+H1144+H1145+H1147+H1148</f>
        <v>0</v>
      </c>
      <c r="I1142" s="143">
        <f t="shared" ref="I1142" si="1300">I1143+I1144+I1145+I1147+I1148</f>
        <v>0</v>
      </c>
      <c r="J1142" s="143"/>
      <c r="K1142" s="143">
        <f t="shared" ref="K1142:L1142" si="1301">K1143+K1144+K1145+K1147+K1148</f>
        <v>0</v>
      </c>
      <c r="L1142" s="143">
        <f t="shared" si="1301"/>
        <v>0</v>
      </c>
      <c r="M1142" s="143"/>
      <c r="N1142" s="143">
        <f t="shared" ref="N1142:O1142" si="1302">N1143+N1144+N1145+N1147+N1148</f>
        <v>0</v>
      </c>
      <c r="O1142" s="143">
        <f t="shared" si="1302"/>
        <v>0</v>
      </c>
      <c r="P1142" s="143"/>
      <c r="Q1142" s="143">
        <f t="shared" ref="Q1142:R1142" si="1303">Q1143+Q1144+Q1145+Q1147+Q1148</f>
        <v>0</v>
      </c>
      <c r="R1142" s="143">
        <f t="shared" si="1303"/>
        <v>0</v>
      </c>
      <c r="S1142" s="143"/>
      <c r="T1142" s="143">
        <f t="shared" ref="T1142:U1142" si="1304">T1143+T1144+T1145+T1147+T1148</f>
        <v>0</v>
      </c>
      <c r="U1142" s="143">
        <f t="shared" si="1304"/>
        <v>0</v>
      </c>
      <c r="V1142" s="143"/>
      <c r="W1142" s="143">
        <f t="shared" ref="W1142:X1142" si="1305">W1143+W1144+W1145+W1147+W1148</f>
        <v>0</v>
      </c>
      <c r="X1142" s="143">
        <f t="shared" si="1305"/>
        <v>0</v>
      </c>
      <c r="Y1142" s="143"/>
      <c r="Z1142" s="143">
        <f t="shared" ref="Z1142:AC1142" si="1306">Z1143+Z1144+Z1145+Z1147+Z1148</f>
        <v>0</v>
      </c>
      <c r="AA1142" s="143">
        <f t="shared" si="1306"/>
        <v>0</v>
      </c>
      <c r="AB1142" s="143">
        <f t="shared" si="1306"/>
        <v>0</v>
      </c>
      <c r="AC1142" s="143">
        <f t="shared" si="1306"/>
        <v>0</v>
      </c>
      <c r="AD1142" s="143"/>
      <c r="AE1142" s="143">
        <f t="shared" ref="AE1142:AH1142" si="1307">AE1143+AE1144+AE1145+AE1147+AE1148</f>
        <v>0</v>
      </c>
      <c r="AF1142" s="143">
        <f t="shared" si="1307"/>
        <v>0</v>
      </c>
      <c r="AG1142" s="143">
        <f t="shared" si="1307"/>
        <v>0</v>
      </c>
      <c r="AH1142" s="143">
        <f t="shared" si="1307"/>
        <v>0</v>
      </c>
      <c r="AI1142" s="143"/>
      <c r="AJ1142" s="143">
        <f t="shared" ref="AJ1142:AM1142" si="1308">AJ1143+AJ1144+AJ1145+AJ1147+AJ1148</f>
        <v>0</v>
      </c>
      <c r="AK1142" s="143">
        <f t="shared" si="1308"/>
        <v>0</v>
      </c>
      <c r="AL1142" s="143">
        <f t="shared" si="1308"/>
        <v>0</v>
      </c>
      <c r="AM1142" s="143">
        <f t="shared" si="1308"/>
        <v>0</v>
      </c>
      <c r="AN1142" s="143"/>
      <c r="AO1142" s="143">
        <f t="shared" ref="AO1142:AR1142" si="1309">AO1143+AO1144+AO1145+AO1147+AO1148</f>
        <v>0</v>
      </c>
      <c r="AP1142" s="143">
        <f t="shared" si="1309"/>
        <v>0</v>
      </c>
      <c r="AQ1142" s="143">
        <f t="shared" si="1309"/>
        <v>0</v>
      </c>
      <c r="AR1142" s="143">
        <f t="shared" si="1309"/>
        <v>0</v>
      </c>
      <c r="AS1142" s="143"/>
      <c r="AT1142" s="143">
        <f t="shared" ref="AT1142:AW1142" si="1310">AT1143+AT1144+AT1145+AT1147+AT1148</f>
        <v>988.59999999999991</v>
      </c>
      <c r="AU1142" s="143">
        <f t="shared" si="1310"/>
        <v>988.59999999999991</v>
      </c>
      <c r="AV1142" s="143">
        <f t="shared" si="1310"/>
        <v>0</v>
      </c>
      <c r="AW1142" s="143">
        <f t="shared" si="1310"/>
        <v>0</v>
      </c>
      <c r="AX1142" s="143"/>
      <c r="AY1142" s="143">
        <f t="shared" ref="AY1142:AZ1142" si="1311">AY1143+AY1144+AY1145+AY1147+AY1148</f>
        <v>0</v>
      </c>
      <c r="AZ1142" s="143">
        <f t="shared" si="1311"/>
        <v>0</v>
      </c>
      <c r="BA1142" s="147"/>
      <c r="BB1142" s="311" t="s">
        <v>711</v>
      </c>
      <c r="BC1142" s="216"/>
    </row>
    <row r="1143" spans="1:55" ht="32.25" customHeight="1">
      <c r="A1143" s="309"/>
      <c r="B1143" s="310"/>
      <c r="C1143" s="310"/>
      <c r="D1143" s="148" t="s">
        <v>37</v>
      </c>
      <c r="E1143" s="143">
        <f t="shared" si="1299"/>
        <v>79.709999999999994</v>
      </c>
      <c r="F1143" s="143">
        <f t="shared" si="1267"/>
        <v>79.709999999999994</v>
      </c>
      <c r="G1143" s="147"/>
      <c r="H1143" s="143"/>
      <c r="I1143" s="143"/>
      <c r="J1143" s="147"/>
      <c r="K1143" s="143"/>
      <c r="L1143" s="143"/>
      <c r="M1143" s="147"/>
      <c r="N1143" s="143"/>
      <c r="O1143" s="143"/>
      <c r="P1143" s="147"/>
      <c r="Q1143" s="143"/>
      <c r="R1143" s="143"/>
      <c r="S1143" s="147"/>
      <c r="T1143" s="143"/>
      <c r="U1143" s="143"/>
      <c r="V1143" s="147"/>
      <c r="W1143" s="143"/>
      <c r="X1143" s="143"/>
      <c r="Y1143" s="147"/>
      <c r="Z1143" s="143"/>
      <c r="AA1143" s="143"/>
      <c r="AB1143" s="147"/>
      <c r="AC1143" s="147"/>
      <c r="AD1143" s="147"/>
      <c r="AE1143" s="143"/>
      <c r="AF1143" s="143"/>
      <c r="AG1143" s="147"/>
      <c r="AH1143" s="147"/>
      <c r="AI1143" s="147"/>
      <c r="AJ1143" s="221"/>
      <c r="AK1143" s="143"/>
      <c r="AL1143" s="147"/>
      <c r="AM1143" s="147"/>
      <c r="AN1143" s="147"/>
      <c r="AO1143" s="221"/>
      <c r="AP1143" s="143"/>
      <c r="AQ1143" s="147"/>
      <c r="AR1143" s="147"/>
      <c r="AS1143" s="147"/>
      <c r="AT1143" s="221">
        <v>79.709999999999994</v>
      </c>
      <c r="AU1143" s="221">
        <v>79.709999999999994</v>
      </c>
      <c r="AV1143" s="147"/>
      <c r="AW1143" s="147"/>
      <c r="AX1143" s="147"/>
      <c r="AY1143" s="221"/>
      <c r="AZ1143" s="147"/>
      <c r="BA1143" s="147"/>
      <c r="BB1143" s="312"/>
      <c r="BC1143" s="216"/>
    </row>
    <row r="1144" spans="1:55" ht="50.25" customHeight="1">
      <c r="A1144" s="309"/>
      <c r="B1144" s="310"/>
      <c r="C1144" s="310"/>
      <c r="D1144" s="172" t="s">
        <v>2</v>
      </c>
      <c r="E1144" s="143">
        <f t="shared" si="1299"/>
        <v>185.99</v>
      </c>
      <c r="F1144" s="143">
        <f t="shared" si="1267"/>
        <v>185.99</v>
      </c>
      <c r="G1144" s="147"/>
      <c r="H1144" s="143"/>
      <c r="I1144" s="143"/>
      <c r="J1144" s="147"/>
      <c r="K1144" s="143"/>
      <c r="L1144" s="143"/>
      <c r="M1144" s="147"/>
      <c r="N1144" s="143"/>
      <c r="O1144" s="143"/>
      <c r="P1144" s="147"/>
      <c r="Q1144" s="143"/>
      <c r="R1144" s="143"/>
      <c r="S1144" s="147"/>
      <c r="T1144" s="143"/>
      <c r="U1144" s="143"/>
      <c r="V1144" s="147"/>
      <c r="W1144" s="143"/>
      <c r="X1144" s="143"/>
      <c r="Y1144" s="147"/>
      <c r="Z1144" s="143"/>
      <c r="AA1144" s="143"/>
      <c r="AB1144" s="147"/>
      <c r="AC1144" s="147"/>
      <c r="AD1144" s="147"/>
      <c r="AE1144" s="143"/>
      <c r="AF1144" s="143"/>
      <c r="AG1144" s="147"/>
      <c r="AH1144" s="147"/>
      <c r="AI1144" s="147"/>
      <c r="AJ1144" s="221"/>
      <c r="AK1144" s="143"/>
      <c r="AL1144" s="147"/>
      <c r="AM1144" s="147"/>
      <c r="AN1144" s="147"/>
      <c r="AO1144" s="221"/>
      <c r="AP1144" s="143"/>
      <c r="AQ1144" s="147"/>
      <c r="AR1144" s="147"/>
      <c r="AS1144" s="147"/>
      <c r="AT1144" s="221">
        <v>185.99</v>
      </c>
      <c r="AU1144" s="221">
        <v>185.99</v>
      </c>
      <c r="AV1144" s="147"/>
      <c r="AW1144" s="147"/>
      <c r="AX1144" s="147"/>
      <c r="AY1144" s="221"/>
      <c r="AZ1144" s="147"/>
      <c r="BA1144" s="147"/>
      <c r="BB1144" s="312"/>
      <c r="BC1144" s="216"/>
    </row>
    <row r="1145" spans="1:55" ht="22.5" customHeight="1">
      <c r="A1145" s="309"/>
      <c r="B1145" s="310"/>
      <c r="C1145" s="310"/>
      <c r="D1145" s="217" t="s">
        <v>268</v>
      </c>
      <c r="E1145" s="143">
        <f>H1145+K1145+N1145+Q1145+T1145+W1145+Z1145+AE1145+AJ1145+AO1145+AT1145+AY1145</f>
        <v>261.60000000000002</v>
      </c>
      <c r="F1145" s="143">
        <f t="shared" si="1267"/>
        <v>261.60000000000002</v>
      </c>
      <c r="G1145" s="147"/>
      <c r="H1145" s="143"/>
      <c r="I1145" s="143"/>
      <c r="J1145" s="147"/>
      <c r="K1145" s="143"/>
      <c r="L1145" s="143"/>
      <c r="M1145" s="147"/>
      <c r="N1145" s="143"/>
      <c r="O1145" s="143"/>
      <c r="P1145" s="147"/>
      <c r="Q1145" s="143"/>
      <c r="R1145" s="143"/>
      <c r="S1145" s="147"/>
      <c r="T1145" s="143"/>
      <c r="U1145" s="143"/>
      <c r="V1145" s="147"/>
      <c r="W1145" s="143"/>
      <c r="X1145" s="143"/>
      <c r="Y1145" s="147"/>
      <c r="Z1145" s="143"/>
      <c r="AA1145" s="143"/>
      <c r="AB1145" s="147"/>
      <c r="AC1145" s="147"/>
      <c r="AD1145" s="147"/>
      <c r="AE1145" s="143"/>
      <c r="AF1145" s="143"/>
      <c r="AG1145" s="147"/>
      <c r="AH1145" s="147"/>
      <c r="AI1145" s="147"/>
      <c r="AJ1145" s="221"/>
      <c r="AK1145" s="143"/>
      <c r="AL1145" s="147"/>
      <c r="AM1145" s="147"/>
      <c r="AN1145" s="147"/>
      <c r="AO1145" s="221"/>
      <c r="AP1145" s="143"/>
      <c r="AQ1145" s="147"/>
      <c r="AR1145" s="147"/>
      <c r="AS1145" s="147"/>
      <c r="AT1145" s="221">
        <v>261.60000000000002</v>
      </c>
      <c r="AU1145" s="221">
        <v>261.60000000000002</v>
      </c>
      <c r="AV1145" s="147"/>
      <c r="AW1145" s="147"/>
      <c r="AX1145" s="147"/>
      <c r="AY1145" s="221"/>
      <c r="AZ1145" s="147"/>
      <c r="BA1145" s="147"/>
      <c r="BB1145" s="312"/>
      <c r="BC1145" s="216"/>
    </row>
    <row r="1146" spans="1:55" ht="82.5" customHeight="1">
      <c r="A1146" s="309"/>
      <c r="B1146" s="310"/>
      <c r="C1146" s="310"/>
      <c r="D1146" s="217" t="s">
        <v>274</v>
      </c>
      <c r="E1146" s="143">
        <f t="shared" ref="E1146:E1151" si="1312">H1146+K1146+N1146+Q1146+T1146+W1146+Z1146+AE1146+AJ1146+AO1146+AT1146+AY1146</f>
        <v>0</v>
      </c>
      <c r="F1146" s="143">
        <f t="shared" si="1267"/>
        <v>0</v>
      </c>
      <c r="G1146" s="147"/>
      <c r="H1146" s="143"/>
      <c r="I1146" s="143"/>
      <c r="J1146" s="147"/>
      <c r="K1146" s="143"/>
      <c r="L1146" s="143"/>
      <c r="M1146" s="147"/>
      <c r="N1146" s="143"/>
      <c r="O1146" s="143"/>
      <c r="P1146" s="147"/>
      <c r="Q1146" s="143"/>
      <c r="R1146" s="143"/>
      <c r="S1146" s="147"/>
      <c r="T1146" s="143"/>
      <c r="U1146" s="143"/>
      <c r="V1146" s="147"/>
      <c r="W1146" s="143"/>
      <c r="X1146" s="143"/>
      <c r="Y1146" s="147"/>
      <c r="Z1146" s="143"/>
      <c r="AA1146" s="143"/>
      <c r="AB1146" s="147"/>
      <c r="AC1146" s="147"/>
      <c r="AD1146" s="147"/>
      <c r="AE1146" s="143"/>
      <c r="AF1146" s="143"/>
      <c r="AG1146" s="147"/>
      <c r="AH1146" s="147"/>
      <c r="AI1146" s="147"/>
      <c r="AJ1146" s="143"/>
      <c r="AK1146" s="143"/>
      <c r="AL1146" s="147"/>
      <c r="AM1146" s="147"/>
      <c r="AN1146" s="147"/>
      <c r="AO1146" s="143"/>
      <c r="AP1146" s="143"/>
      <c r="AQ1146" s="147"/>
      <c r="AR1146" s="147"/>
      <c r="AS1146" s="147"/>
      <c r="AT1146" s="143"/>
      <c r="AU1146" s="143"/>
      <c r="AV1146" s="147"/>
      <c r="AW1146" s="147"/>
      <c r="AX1146" s="147"/>
      <c r="AY1146" s="147"/>
      <c r="AZ1146" s="147"/>
      <c r="BA1146" s="147"/>
      <c r="BB1146" s="312"/>
      <c r="BC1146" s="216"/>
    </row>
    <row r="1147" spans="1:55" ht="22.5" customHeight="1">
      <c r="A1147" s="309"/>
      <c r="B1147" s="310"/>
      <c r="C1147" s="310"/>
      <c r="D1147" s="217" t="s">
        <v>269</v>
      </c>
      <c r="E1147" s="143">
        <f t="shared" si="1312"/>
        <v>461.3</v>
      </c>
      <c r="F1147" s="143">
        <f t="shared" si="1267"/>
        <v>461.3</v>
      </c>
      <c r="G1147" s="147"/>
      <c r="H1147" s="143"/>
      <c r="I1147" s="143"/>
      <c r="J1147" s="147"/>
      <c r="K1147" s="143"/>
      <c r="L1147" s="143"/>
      <c r="M1147" s="147"/>
      <c r="N1147" s="143"/>
      <c r="O1147" s="143"/>
      <c r="P1147" s="147"/>
      <c r="Q1147" s="143"/>
      <c r="R1147" s="143"/>
      <c r="S1147" s="147"/>
      <c r="T1147" s="143"/>
      <c r="U1147" s="143"/>
      <c r="V1147" s="147"/>
      <c r="W1147" s="143"/>
      <c r="X1147" s="143"/>
      <c r="Y1147" s="147"/>
      <c r="Z1147" s="143"/>
      <c r="AA1147" s="143"/>
      <c r="AB1147" s="147"/>
      <c r="AC1147" s="147"/>
      <c r="AD1147" s="147"/>
      <c r="AE1147" s="143"/>
      <c r="AF1147" s="143"/>
      <c r="AG1147" s="147"/>
      <c r="AH1147" s="147"/>
      <c r="AI1147" s="147"/>
      <c r="AJ1147" s="143"/>
      <c r="AK1147" s="143"/>
      <c r="AL1147" s="147"/>
      <c r="AM1147" s="147"/>
      <c r="AN1147" s="147"/>
      <c r="AO1147" s="143"/>
      <c r="AP1147" s="143"/>
      <c r="AQ1147" s="147"/>
      <c r="AR1147" s="147"/>
      <c r="AS1147" s="147"/>
      <c r="AT1147" s="143">
        <v>461.3</v>
      </c>
      <c r="AU1147" s="143">
        <v>461.3</v>
      </c>
      <c r="AV1147" s="147"/>
      <c r="AW1147" s="147"/>
      <c r="AX1147" s="147"/>
      <c r="AY1147" s="147"/>
      <c r="AZ1147" s="147"/>
      <c r="BA1147" s="147"/>
      <c r="BB1147" s="312"/>
      <c r="BC1147" s="216"/>
    </row>
    <row r="1148" spans="1:55" ht="31.2">
      <c r="A1148" s="309"/>
      <c r="B1148" s="310"/>
      <c r="C1148" s="310"/>
      <c r="D1148" s="220" t="s">
        <v>43</v>
      </c>
      <c r="E1148" s="143">
        <f t="shared" si="1312"/>
        <v>0</v>
      </c>
      <c r="F1148" s="143">
        <f t="shared" si="1267"/>
        <v>0</v>
      </c>
      <c r="G1148" s="147"/>
      <c r="H1148" s="143"/>
      <c r="I1148" s="143"/>
      <c r="J1148" s="147"/>
      <c r="K1148" s="143"/>
      <c r="L1148" s="143"/>
      <c r="M1148" s="147"/>
      <c r="N1148" s="143"/>
      <c r="O1148" s="143"/>
      <c r="P1148" s="147"/>
      <c r="Q1148" s="143"/>
      <c r="R1148" s="143"/>
      <c r="S1148" s="147"/>
      <c r="T1148" s="143"/>
      <c r="U1148" s="143"/>
      <c r="V1148" s="147"/>
      <c r="W1148" s="143"/>
      <c r="X1148" s="143"/>
      <c r="Y1148" s="147"/>
      <c r="Z1148" s="143"/>
      <c r="AA1148" s="143"/>
      <c r="AB1148" s="147"/>
      <c r="AC1148" s="147"/>
      <c r="AD1148" s="147"/>
      <c r="AE1148" s="143"/>
      <c r="AF1148" s="143"/>
      <c r="AG1148" s="147"/>
      <c r="AH1148" s="147"/>
      <c r="AI1148" s="147"/>
      <c r="AJ1148" s="143"/>
      <c r="AK1148" s="143"/>
      <c r="AL1148" s="147"/>
      <c r="AM1148" s="147"/>
      <c r="AN1148" s="147"/>
      <c r="AO1148" s="143"/>
      <c r="AP1148" s="143"/>
      <c r="AQ1148" s="147"/>
      <c r="AR1148" s="147"/>
      <c r="AS1148" s="147"/>
      <c r="AT1148" s="143"/>
      <c r="AU1148" s="143"/>
      <c r="AV1148" s="147"/>
      <c r="AW1148" s="147"/>
      <c r="AX1148" s="147"/>
      <c r="AY1148" s="147"/>
      <c r="AZ1148" s="147"/>
      <c r="BA1148" s="147"/>
      <c r="BB1148" s="313"/>
      <c r="BC1148" s="216"/>
    </row>
    <row r="1149" spans="1:55" ht="22.5" customHeight="1">
      <c r="A1149" s="309" t="s">
        <v>567</v>
      </c>
      <c r="B1149" s="310" t="s">
        <v>589</v>
      </c>
      <c r="C1149" s="310" t="s">
        <v>293</v>
      </c>
      <c r="D1149" s="150" t="s">
        <v>41</v>
      </c>
      <c r="E1149" s="143">
        <f t="shared" si="1312"/>
        <v>4000</v>
      </c>
      <c r="F1149" s="143">
        <f t="shared" si="1267"/>
        <v>3999.9999600000001</v>
      </c>
      <c r="G1149" s="147"/>
      <c r="H1149" s="143">
        <f>H1150+H1151+H1152+H1154+H1155</f>
        <v>0</v>
      </c>
      <c r="I1149" s="143">
        <f t="shared" ref="I1149" si="1313">I1150+I1151+I1152+I1154+I1155</f>
        <v>0</v>
      </c>
      <c r="J1149" s="143"/>
      <c r="K1149" s="143">
        <f t="shared" ref="K1149:L1149" si="1314">K1150+K1151+K1152+K1154+K1155</f>
        <v>0</v>
      </c>
      <c r="L1149" s="143">
        <f t="shared" si="1314"/>
        <v>0</v>
      </c>
      <c r="M1149" s="143"/>
      <c r="N1149" s="143">
        <f t="shared" ref="N1149:O1149" si="1315">N1150+N1151+N1152+N1154+N1155</f>
        <v>0</v>
      </c>
      <c r="O1149" s="143">
        <f t="shared" si="1315"/>
        <v>0</v>
      </c>
      <c r="P1149" s="143"/>
      <c r="Q1149" s="143">
        <f t="shared" ref="Q1149:R1149" si="1316">Q1150+Q1151+Q1152+Q1154+Q1155</f>
        <v>0</v>
      </c>
      <c r="R1149" s="143">
        <f t="shared" si="1316"/>
        <v>0</v>
      </c>
      <c r="S1149" s="143"/>
      <c r="T1149" s="143">
        <f t="shared" ref="T1149:U1149" si="1317">T1150+T1151+T1152+T1154+T1155</f>
        <v>0</v>
      </c>
      <c r="U1149" s="143">
        <f t="shared" si="1317"/>
        <v>0</v>
      </c>
      <c r="V1149" s="143"/>
      <c r="W1149" s="143">
        <f t="shared" ref="W1149:X1149" si="1318">W1150+W1151+W1152+W1154+W1155</f>
        <v>0</v>
      </c>
      <c r="X1149" s="143">
        <f t="shared" si="1318"/>
        <v>0</v>
      </c>
      <c r="Y1149" s="143"/>
      <c r="Z1149" s="143">
        <f t="shared" ref="Z1149:AC1149" si="1319">Z1150+Z1151+Z1152+Z1154+Z1155</f>
        <v>0</v>
      </c>
      <c r="AA1149" s="143">
        <f t="shared" si="1319"/>
        <v>0</v>
      </c>
      <c r="AB1149" s="143">
        <f t="shared" si="1319"/>
        <v>0</v>
      </c>
      <c r="AC1149" s="143">
        <f t="shared" si="1319"/>
        <v>0</v>
      </c>
      <c r="AD1149" s="143"/>
      <c r="AE1149" s="143">
        <f t="shared" ref="AE1149:AH1149" si="1320">AE1150+AE1151+AE1152+AE1154+AE1155</f>
        <v>0</v>
      </c>
      <c r="AF1149" s="143">
        <f t="shared" si="1320"/>
        <v>0</v>
      </c>
      <c r="AG1149" s="143">
        <f t="shared" si="1320"/>
        <v>0</v>
      </c>
      <c r="AH1149" s="143">
        <f t="shared" si="1320"/>
        <v>0</v>
      </c>
      <c r="AI1149" s="143"/>
      <c r="AJ1149" s="143">
        <f t="shared" ref="AJ1149:AM1149" si="1321">AJ1150+AJ1151+AJ1152+AJ1154+AJ1155</f>
        <v>0</v>
      </c>
      <c r="AK1149" s="143">
        <f t="shared" si="1321"/>
        <v>0</v>
      </c>
      <c r="AL1149" s="143">
        <f t="shared" si="1321"/>
        <v>0</v>
      </c>
      <c r="AM1149" s="143">
        <f t="shared" si="1321"/>
        <v>0</v>
      </c>
      <c r="AN1149" s="143"/>
      <c r="AO1149" s="143">
        <f t="shared" ref="AO1149:AR1149" si="1322">AO1150+AO1151+AO1152+AO1154+AO1155</f>
        <v>4000</v>
      </c>
      <c r="AP1149" s="143">
        <f t="shared" si="1322"/>
        <v>3999.9999600000001</v>
      </c>
      <c r="AQ1149" s="143">
        <f t="shared" si="1322"/>
        <v>0</v>
      </c>
      <c r="AR1149" s="143">
        <f t="shared" si="1322"/>
        <v>0</v>
      </c>
      <c r="AS1149" s="143"/>
      <c r="AT1149" s="143">
        <f t="shared" ref="AT1149:AU1149" si="1323">AT1150+AT1151+AT1152+AT1154+AT1155</f>
        <v>0</v>
      </c>
      <c r="AU1149" s="143">
        <f t="shared" si="1323"/>
        <v>0</v>
      </c>
      <c r="AV1149" s="143">
        <f t="shared" ref="AV1149:AW1149" si="1324">AV1150+AV1151+AV1152+AV1154+AV1155</f>
        <v>0</v>
      </c>
      <c r="AW1149" s="143">
        <f t="shared" si="1324"/>
        <v>0</v>
      </c>
      <c r="AX1149" s="143"/>
      <c r="AY1149" s="143">
        <f t="shared" ref="AY1149:AZ1149" si="1325">AY1150+AY1151+AY1152+AY1154+AY1155</f>
        <v>0</v>
      </c>
      <c r="AZ1149" s="143">
        <f t="shared" si="1325"/>
        <v>0</v>
      </c>
      <c r="BA1149" s="147"/>
      <c r="BB1149" s="311" t="s">
        <v>711</v>
      </c>
      <c r="BC1149" s="216"/>
    </row>
    <row r="1150" spans="1:55" ht="32.25" customHeight="1">
      <c r="A1150" s="309"/>
      <c r="B1150" s="310"/>
      <c r="C1150" s="310"/>
      <c r="D1150" s="148" t="s">
        <v>37</v>
      </c>
      <c r="E1150" s="143">
        <f t="shared" si="1312"/>
        <v>390</v>
      </c>
      <c r="F1150" s="143">
        <f t="shared" si="1267"/>
        <v>390</v>
      </c>
      <c r="G1150" s="147"/>
      <c r="H1150" s="143"/>
      <c r="I1150" s="143"/>
      <c r="J1150" s="147"/>
      <c r="K1150" s="143"/>
      <c r="L1150" s="143"/>
      <c r="M1150" s="147"/>
      <c r="N1150" s="143"/>
      <c r="O1150" s="143"/>
      <c r="P1150" s="147"/>
      <c r="Q1150" s="143"/>
      <c r="R1150" s="143"/>
      <c r="S1150" s="147"/>
      <c r="T1150" s="143"/>
      <c r="U1150" s="143"/>
      <c r="V1150" s="147"/>
      <c r="W1150" s="143"/>
      <c r="X1150" s="143"/>
      <c r="Y1150" s="147"/>
      <c r="Z1150" s="143"/>
      <c r="AA1150" s="143"/>
      <c r="AB1150" s="147"/>
      <c r="AC1150" s="147"/>
      <c r="AD1150" s="147"/>
      <c r="AE1150" s="143"/>
      <c r="AF1150" s="143"/>
      <c r="AG1150" s="147"/>
      <c r="AH1150" s="147"/>
      <c r="AI1150" s="147"/>
      <c r="AJ1150" s="221"/>
      <c r="AK1150" s="143"/>
      <c r="AL1150" s="147"/>
      <c r="AM1150" s="147"/>
      <c r="AN1150" s="147"/>
      <c r="AO1150" s="221">
        <v>390</v>
      </c>
      <c r="AP1150" s="221">
        <v>390</v>
      </c>
      <c r="AQ1150" s="147"/>
      <c r="AR1150" s="147"/>
      <c r="AS1150" s="147"/>
      <c r="AT1150" s="221"/>
      <c r="AU1150" s="221"/>
      <c r="AV1150" s="147"/>
      <c r="AW1150" s="147"/>
      <c r="AX1150" s="147"/>
      <c r="AY1150" s="221"/>
      <c r="AZ1150" s="147"/>
      <c r="BA1150" s="147"/>
      <c r="BB1150" s="312"/>
      <c r="BC1150" s="216"/>
    </row>
    <row r="1151" spans="1:55" ht="50.25" customHeight="1">
      <c r="A1151" s="309"/>
      <c r="B1151" s="310"/>
      <c r="C1151" s="310"/>
      <c r="D1151" s="172" t="s">
        <v>2</v>
      </c>
      <c r="E1151" s="143">
        <f t="shared" si="1312"/>
        <v>1410</v>
      </c>
      <c r="F1151" s="143">
        <f t="shared" si="1267"/>
        <v>1409.9999600000001</v>
      </c>
      <c r="G1151" s="147"/>
      <c r="H1151" s="143"/>
      <c r="I1151" s="143"/>
      <c r="J1151" s="147"/>
      <c r="K1151" s="143"/>
      <c r="L1151" s="143"/>
      <c r="M1151" s="147"/>
      <c r="N1151" s="143"/>
      <c r="O1151" s="143"/>
      <c r="P1151" s="147"/>
      <c r="Q1151" s="143"/>
      <c r="R1151" s="143"/>
      <c r="S1151" s="147"/>
      <c r="T1151" s="143"/>
      <c r="U1151" s="143"/>
      <c r="V1151" s="147"/>
      <c r="W1151" s="143"/>
      <c r="X1151" s="143"/>
      <c r="Y1151" s="147"/>
      <c r="Z1151" s="143"/>
      <c r="AA1151" s="143"/>
      <c r="AB1151" s="147"/>
      <c r="AC1151" s="147"/>
      <c r="AD1151" s="147"/>
      <c r="AE1151" s="143"/>
      <c r="AF1151" s="143"/>
      <c r="AG1151" s="147"/>
      <c r="AH1151" s="147"/>
      <c r="AI1151" s="147"/>
      <c r="AJ1151" s="221"/>
      <c r="AK1151" s="143"/>
      <c r="AL1151" s="147"/>
      <c r="AM1151" s="147"/>
      <c r="AN1151" s="147"/>
      <c r="AO1151" s="221">
        <f>910+500</f>
        <v>1410</v>
      </c>
      <c r="AP1151" s="143">
        <f>909.99996+500</f>
        <v>1409.9999600000001</v>
      </c>
      <c r="AQ1151" s="147"/>
      <c r="AR1151" s="147"/>
      <c r="AS1151" s="147"/>
      <c r="AT1151" s="143"/>
      <c r="AU1151" s="143"/>
      <c r="AV1151" s="147"/>
      <c r="AW1151" s="147"/>
      <c r="AX1151" s="147"/>
      <c r="AY1151" s="221"/>
      <c r="AZ1151" s="147"/>
      <c r="BA1151" s="147"/>
      <c r="BB1151" s="312"/>
      <c r="BC1151" s="216"/>
    </row>
    <row r="1152" spans="1:55" ht="22.5" customHeight="1">
      <c r="A1152" s="309"/>
      <c r="B1152" s="310"/>
      <c r="C1152" s="310"/>
      <c r="D1152" s="217" t="s">
        <v>268</v>
      </c>
      <c r="E1152" s="143">
        <f>H1152+K1152+N1152+Q1152+T1152+W1152+Z1152+AE1152+AJ1152+AO1152+AT1152+AY1152</f>
        <v>300</v>
      </c>
      <c r="F1152" s="143">
        <f t="shared" si="1267"/>
        <v>300</v>
      </c>
      <c r="G1152" s="147"/>
      <c r="H1152" s="143"/>
      <c r="I1152" s="143"/>
      <c r="J1152" s="147"/>
      <c r="K1152" s="143"/>
      <c r="L1152" s="143"/>
      <c r="M1152" s="147"/>
      <c r="N1152" s="143"/>
      <c r="O1152" s="143"/>
      <c r="P1152" s="147"/>
      <c r="Q1152" s="143"/>
      <c r="R1152" s="143"/>
      <c r="S1152" s="147"/>
      <c r="T1152" s="143"/>
      <c r="U1152" s="143"/>
      <c r="V1152" s="147"/>
      <c r="W1152" s="143"/>
      <c r="X1152" s="143"/>
      <c r="Y1152" s="147"/>
      <c r="Z1152" s="143"/>
      <c r="AA1152" s="143"/>
      <c r="AB1152" s="147"/>
      <c r="AC1152" s="147"/>
      <c r="AD1152" s="147"/>
      <c r="AE1152" s="143"/>
      <c r="AF1152" s="143"/>
      <c r="AG1152" s="147"/>
      <c r="AH1152" s="147"/>
      <c r="AI1152" s="147"/>
      <c r="AJ1152" s="221"/>
      <c r="AK1152" s="143"/>
      <c r="AL1152" s="147"/>
      <c r="AM1152" s="147"/>
      <c r="AN1152" s="147"/>
      <c r="AO1152" s="221">
        <v>300</v>
      </c>
      <c r="AP1152" s="143">
        <f>155.55556+144.44444</f>
        <v>300</v>
      </c>
      <c r="AQ1152" s="147"/>
      <c r="AR1152" s="147"/>
      <c r="AS1152" s="147"/>
      <c r="AT1152" s="143"/>
      <c r="AU1152" s="143"/>
      <c r="AV1152" s="147"/>
      <c r="AW1152" s="147"/>
      <c r="AX1152" s="147"/>
      <c r="AY1152" s="221"/>
      <c r="AZ1152" s="143"/>
      <c r="BA1152" s="147"/>
      <c r="BB1152" s="312"/>
      <c r="BC1152" s="216"/>
    </row>
    <row r="1153" spans="1:55" ht="82.5" customHeight="1">
      <c r="A1153" s="309"/>
      <c r="B1153" s="310"/>
      <c r="C1153" s="310"/>
      <c r="D1153" s="217" t="s">
        <v>274</v>
      </c>
      <c r="E1153" s="143">
        <f t="shared" ref="E1153:E1158" si="1326">H1153+K1153+N1153+Q1153+T1153+W1153+Z1153+AE1153+AJ1153+AO1153+AT1153+AY1153</f>
        <v>0</v>
      </c>
      <c r="F1153" s="143">
        <f t="shared" si="1267"/>
        <v>0</v>
      </c>
      <c r="G1153" s="147"/>
      <c r="H1153" s="143"/>
      <c r="I1153" s="143"/>
      <c r="J1153" s="147"/>
      <c r="K1153" s="143"/>
      <c r="L1153" s="143"/>
      <c r="M1153" s="147"/>
      <c r="N1153" s="143"/>
      <c r="O1153" s="143"/>
      <c r="P1153" s="147"/>
      <c r="Q1153" s="143"/>
      <c r="R1153" s="143"/>
      <c r="S1153" s="147"/>
      <c r="T1153" s="143"/>
      <c r="U1153" s="143"/>
      <c r="V1153" s="147"/>
      <c r="W1153" s="143"/>
      <c r="X1153" s="143"/>
      <c r="Y1153" s="147"/>
      <c r="Z1153" s="143"/>
      <c r="AA1153" s="143"/>
      <c r="AB1153" s="147"/>
      <c r="AC1153" s="147"/>
      <c r="AD1153" s="147"/>
      <c r="AE1153" s="143"/>
      <c r="AF1153" s="143"/>
      <c r="AG1153" s="147"/>
      <c r="AH1153" s="147"/>
      <c r="AI1153" s="147"/>
      <c r="AJ1153" s="143"/>
      <c r="AK1153" s="143"/>
      <c r="AL1153" s="147"/>
      <c r="AM1153" s="147"/>
      <c r="AN1153" s="147"/>
      <c r="AO1153" s="143"/>
      <c r="AP1153" s="143"/>
      <c r="AQ1153" s="147"/>
      <c r="AR1153" s="147"/>
      <c r="AS1153" s="147"/>
      <c r="AT1153" s="143"/>
      <c r="AU1153" s="143"/>
      <c r="AV1153" s="147"/>
      <c r="AW1153" s="147"/>
      <c r="AX1153" s="147"/>
      <c r="AY1153" s="147"/>
      <c r="AZ1153" s="147"/>
      <c r="BA1153" s="147"/>
      <c r="BB1153" s="312"/>
      <c r="BC1153" s="216"/>
    </row>
    <row r="1154" spans="1:55" ht="22.5" customHeight="1">
      <c r="A1154" s="309"/>
      <c r="B1154" s="310"/>
      <c r="C1154" s="310"/>
      <c r="D1154" s="217" t="s">
        <v>269</v>
      </c>
      <c r="E1154" s="143">
        <f t="shared" si="1326"/>
        <v>1900</v>
      </c>
      <c r="F1154" s="143">
        <f t="shared" si="1267"/>
        <v>1900</v>
      </c>
      <c r="G1154" s="147"/>
      <c r="H1154" s="143"/>
      <c r="I1154" s="143"/>
      <c r="J1154" s="147"/>
      <c r="K1154" s="143"/>
      <c r="L1154" s="143"/>
      <c r="M1154" s="147"/>
      <c r="N1154" s="143"/>
      <c r="O1154" s="143"/>
      <c r="P1154" s="147"/>
      <c r="Q1154" s="143"/>
      <c r="R1154" s="143"/>
      <c r="S1154" s="147"/>
      <c r="T1154" s="143"/>
      <c r="U1154" s="143"/>
      <c r="V1154" s="147"/>
      <c r="W1154" s="143"/>
      <c r="X1154" s="143"/>
      <c r="Y1154" s="147"/>
      <c r="Z1154" s="143"/>
      <c r="AA1154" s="143"/>
      <c r="AB1154" s="147"/>
      <c r="AC1154" s="147"/>
      <c r="AD1154" s="147"/>
      <c r="AE1154" s="143"/>
      <c r="AF1154" s="143"/>
      <c r="AG1154" s="147"/>
      <c r="AH1154" s="147"/>
      <c r="AI1154" s="147"/>
      <c r="AJ1154" s="143"/>
      <c r="AK1154" s="143"/>
      <c r="AL1154" s="147"/>
      <c r="AM1154" s="147"/>
      <c r="AN1154" s="147"/>
      <c r="AO1154" s="143">
        <f>2400-500+55.56-55.56</f>
        <v>1900</v>
      </c>
      <c r="AP1154" s="143">
        <v>1900</v>
      </c>
      <c r="AQ1154" s="147"/>
      <c r="AR1154" s="147"/>
      <c r="AS1154" s="147"/>
      <c r="AT1154" s="143"/>
      <c r="AU1154" s="143"/>
      <c r="AV1154" s="147"/>
      <c r="AW1154" s="147"/>
      <c r="AX1154" s="147"/>
      <c r="AY1154" s="147"/>
      <c r="AZ1154" s="147"/>
      <c r="BA1154" s="147"/>
      <c r="BB1154" s="312"/>
      <c r="BC1154" s="216"/>
    </row>
    <row r="1155" spans="1:55" ht="31.2">
      <c r="A1155" s="309"/>
      <c r="B1155" s="310"/>
      <c r="C1155" s="310"/>
      <c r="D1155" s="220" t="s">
        <v>43</v>
      </c>
      <c r="E1155" s="143">
        <f t="shared" si="1326"/>
        <v>0</v>
      </c>
      <c r="F1155" s="143">
        <f t="shared" si="1267"/>
        <v>0</v>
      </c>
      <c r="G1155" s="147"/>
      <c r="H1155" s="143"/>
      <c r="I1155" s="143"/>
      <c r="J1155" s="147"/>
      <c r="K1155" s="143"/>
      <c r="L1155" s="143"/>
      <c r="M1155" s="147"/>
      <c r="N1155" s="143"/>
      <c r="O1155" s="143"/>
      <c r="P1155" s="147"/>
      <c r="Q1155" s="143"/>
      <c r="R1155" s="143"/>
      <c r="S1155" s="147"/>
      <c r="T1155" s="143"/>
      <c r="U1155" s="143"/>
      <c r="V1155" s="147"/>
      <c r="W1155" s="143"/>
      <c r="X1155" s="143"/>
      <c r="Y1155" s="147"/>
      <c r="Z1155" s="143"/>
      <c r="AA1155" s="143"/>
      <c r="AB1155" s="147"/>
      <c r="AC1155" s="147"/>
      <c r="AD1155" s="147"/>
      <c r="AE1155" s="143"/>
      <c r="AF1155" s="143"/>
      <c r="AG1155" s="147"/>
      <c r="AH1155" s="147"/>
      <c r="AI1155" s="147"/>
      <c r="AJ1155" s="143"/>
      <c r="AK1155" s="143"/>
      <c r="AL1155" s="147"/>
      <c r="AM1155" s="147"/>
      <c r="AN1155" s="147"/>
      <c r="AO1155" s="143"/>
      <c r="AP1155" s="143"/>
      <c r="AQ1155" s="147"/>
      <c r="AR1155" s="147"/>
      <c r="AS1155" s="147"/>
      <c r="AT1155" s="143"/>
      <c r="AU1155" s="143"/>
      <c r="AV1155" s="147"/>
      <c r="AW1155" s="147"/>
      <c r="AX1155" s="147"/>
      <c r="AY1155" s="147"/>
      <c r="AZ1155" s="147"/>
      <c r="BA1155" s="147"/>
      <c r="BB1155" s="313"/>
      <c r="BC1155" s="216"/>
    </row>
    <row r="1156" spans="1:55" ht="22.5" customHeight="1">
      <c r="A1156" s="309" t="s">
        <v>568</v>
      </c>
      <c r="B1156" s="310" t="s">
        <v>590</v>
      </c>
      <c r="C1156" s="310" t="s">
        <v>293</v>
      </c>
      <c r="D1156" s="150" t="s">
        <v>41</v>
      </c>
      <c r="E1156" s="143">
        <f t="shared" si="1326"/>
        <v>500</v>
      </c>
      <c r="F1156" s="143">
        <f t="shared" si="1267"/>
        <v>500</v>
      </c>
      <c r="G1156" s="147"/>
      <c r="H1156" s="143">
        <f>H1157+H1158+H1159+H1161+H1162</f>
        <v>0</v>
      </c>
      <c r="I1156" s="143">
        <f t="shared" ref="I1156" si="1327">I1157+I1158+I1159+I1161+I1162</f>
        <v>0</v>
      </c>
      <c r="J1156" s="143"/>
      <c r="K1156" s="143">
        <f t="shared" ref="K1156:L1156" si="1328">K1157+K1158+K1159+K1161+K1162</f>
        <v>0</v>
      </c>
      <c r="L1156" s="143">
        <f t="shared" si="1328"/>
        <v>0</v>
      </c>
      <c r="M1156" s="143"/>
      <c r="N1156" s="143">
        <f t="shared" ref="N1156:O1156" si="1329">N1157+N1158+N1159+N1161+N1162</f>
        <v>0</v>
      </c>
      <c r="O1156" s="143">
        <f t="shared" si="1329"/>
        <v>0</v>
      </c>
      <c r="P1156" s="143"/>
      <c r="Q1156" s="143">
        <f t="shared" ref="Q1156:R1156" si="1330">Q1157+Q1158+Q1159+Q1161+Q1162</f>
        <v>0</v>
      </c>
      <c r="R1156" s="143">
        <f t="shared" si="1330"/>
        <v>0</v>
      </c>
      <c r="S1156" s="143"/>
      <c r="T1156" s="143">
        <f t="shared" ref="T1156:U1156" si="1331">T1157+T1158+T1159+T1161+T1162</f>
        <v>0</v>
      </c>
      <c r="U1156" s="143">
        <f t="shared" si="1331"/>
        <v>0</v>
      </c>
      <c r="V1156" s="143"/>
      <c r="W1156" s="143">
        <f t="shared" ref="W1156:X1156" si="1332">W1157+W1158+W1159+W1161+W1162</f>
        <v>0</v>
      </c>
      <c r="X1156" s="143">
        <f t="shared" si="1332"/>
        <v>0</v>
      </c>
      <c r="Y1156" s="143"/>
      <c r="Z1156" s="143">
        <f t="shared" ref="Z1156:AC1156" si="1333">Z1157+Z1158+Z1159+Z1161+Z1162</f>
        <v>0</v>
      </c>
      <c r="AA1156" s="143">
        <f t="shared" si="1333"/>
        <v>0</v>
      </c>
      <c r="AB1156" s="143">
        <f t="shared" si="1333"/>
        <v>0</v>
      </c>
      <c r="AC1156" s="143">
        <f t="shared" si="1333"/>
        <v>0</v>
      </c>
      <c r="AD1156" s="143"/>
      <c r="AE1156" s="143">
        <f t="shared" ref="AE1156:AH1156" si="1334">AE1157+AE1158+AE1159+AE1161+AE1162</f>
        <v>0</v>
      </c>
      <c r="AF1156" s="143">
        <f t="shared" si="1334"/>
        <v>0</v>
      </c>
      <c r="AG1156" s="143">
        <f t="shared" si="1334"/>
        <v>0</v>
      </c>
      <c r="AH1156" s="143">
        <f t="shared" si="1334"/>
        <v>0</v>
      </c>
      <c r="AI1156" s="143"/>
      <c r="AJ1156" s="143">
        <f t="shared" ref="AJ1156:AM1156" si="1335">AJ1157+AJ1158+AJ1159+AJ1161+AJ1162</f>
        <v>0</v>
      </c>
      <c r="AK1156" s="143">
        <f t="shared" si="1335"/>
        <v>0</v>
      </c>
      <c r="AL1156" s="143">
        <f t="shared" si="1335"/>
        <v>0</v>
      </c>
      <c r="AM1156" s="143">
        <f t="shared" si="1335"/>
        <v>0</v>
      </c>
      <c r="AN1156" s="143"/>
      <c r="AO1156" s="143">
        <f t="shared" ref="AO1156:AR1156" si="1336">AO1157+AO1158+AO1159+AO1161+AO1162</f>
        <v>0</v>
      </c>
      <c r="AP1156" s="143">
        <f t="shared" si="1336"/>
        <v>0</v>
      </c>
      <c r="AQ1156" s="143">
        <f t="shared" si="1336"/>
        <v>0</v>
      </c>
      <c r="AR1156" s="143">
        <f t="shared" si="1336"/>
        <v>0</v>
      </c>
      <c r="AS1156" s="143"/>
      <c r="AT1156" s="143">
        <f t="shared" ref="AT1156:AW1156" si="1337">AT1157+AT1158+AT1159+AT1161+AT1162</f>
        <v>500</v>
      </c>
      <c r="AU1156" s="143">
        <f t="shared" si="1337"/>
        <v>500</v>
      </c>
      <c r="AV1156" s="143">
        <f t="shared" si="1337"/>
        <v>0</v>
      </c>
      <c r="AW1156" s="143">
        <f t="shared" si="1337"/>
        <v>0</v>
      </c>
      <c r="AX1156" s="143"/>
      <c r="AY1156" s="143">
        <f t="shared" ref="AY1156:AZ1156" si="1338">AY1157+AY1158+AY1159+AY1161+AY1162</f>
        <v>0</v>
      </c>
      <c r="AZ1156" s="143">
        <f t="shared" si="1338"/>
        <v>0</v>
      </c>
      <c r="BA1156" s="147"/>
      <c r="BB1156" s="311" t="s">
        <v>711</v>
      </c>
      <c r="BC1156" s="216"/>
    </row>
    <row r="1157" spans="1:55" ht="32.25" customHeight="1">
      <c r="A1157" s="309"/>
      <c r="B1157" s="310"/>
      <c r="C1157" s="310"/>
      <c r="D1157" s="148" t="s">
        <v>37</v>
      </c>
      <c r="E1157" s="143">
        <f t="shared" si="1326"/>
        <v>45</v>
      </c>
      <c r="F1157" s="143">
        <f t="shared" si="1267"/>
        <v>45</v>
      </c>
      <c r="G1157" s="147"/>
      <c r="H1157" s="143"/>
      <c r="I1157" s="143"/>
      <c r="J1157" s="147"/>
      <c r="K1157" s="143"/>
      <c r="L1157" s="143"/>
      <c r="M1157" s="147"/>
      <c r="N1157" s="143"/>
      <c r="O1157" s="143"/>
      <c r="P1157" s="147"/>
      <c r="Q1157" s="143"/>
      <c r="R1157" s="143"/>
      <c r="S1157" s="147"/>
      <c r="T1157" s="143"/>
      <c r="U1157" s="143"/>
      <c r="V1157" s="147"/>
      <c r="W1157" s="143"/>
      <c r="X1157" s="143"/>
      <c r="Y1157" s="147"/>
      <c r="Z1157" s="143"/>
      <c r="AA1157" s="143"/>
      <c r="AB1157" s="147"/>
      <c r="AC1157" s="147"/>
      <c r="AD1157" s="147"/>
      <c r="AE1157" s="143"/>
      <c r="AF1157" s="143"/>
      <c r="AG1157" s="147"/>
      <c r="AH1157" s="147"/>
      <c r="AI1157" s="147"/>
      <c r="AJ1157" s="221"/>
      <c r="AK1157" s="143"/>
      <c r="AL1157" s="147"/>
      <c r="AM1157" s="147"/>
      <c r="AN1157" s="147"/>
      <c r="AO1157" s="221"/>
      <c r="AP1157" s="143"/>
      <c r="AQ1157" s="147"/>
      <c r="AR1157" s="147"/>
      <c r="AS1157" s="147"/>
      <c r="AT1157" s="221">
        <v>45</v>
      </c>
      <c r="AU1157" s="221">
        <v>45</v>
      </c>
      <c r="AV1157" s="147"/>
      <c r="AW1157" s="147"/>
      <c r="AX1157" s="147"/>
      <c r="AY1157" s="221"/>
      <c r="AZ1157" s="147"/>
      <c r="BA1157" s="147"/>
      <c r="BB1157" s="312"/>
      <c r="BC1157" s="216"/>
    </row>
    <row r="1158" spans="1:55" ht="50.25" customHeight="1">
      <c r="A1158" s="309"/>
      <c r="B1158" s="310"/>
      <c r="C1158" s="310"/>
      <c r="D1158" s="172" t="s">
        <v>2</v>
      </c>
      <c r="E1158" s="143">
        <f t="shared" si="1326"/>
        <v>105</v>
      </c>
      <c r="F1158" s="143">
        <f t="shared" si="1267"/>
        <v>105</v>
      </c>
      <c r="G1158" s="147"/>
      <c r="H1158" s="143"/>
      <c r="I1158" s="143"/>
      <c r="J1158" s="147"/>
      <c r="K1158" s="143"/>
      <c r="L1158" s="143"/>
      <c r="M1158" s="147"/>
      <c r="N1158" s="143"/>
      <c r="O1158" s="143"/>
      <c r="P1158" s="147"/>
      <c r="Q1158" s="143"/>
      <c r="R1158" s="143"/>
      <c r="S1158" s="147"/>
      <c r="T1158" s="143"/>
      <c r="U1158" s="143"/>
      <c r="V1158" s="147"/>
      <c r="W1158" s="143"/>
      <c r="X1158" s="143"/>
      <c r="Y1158" s="147"/>
      <c r="Z1158" s="143"/>
      <c r="AA1158" s="143"/>
      <c r="AB1158" s="147"/>
      <c r="AC1158" s="147"/>
      <c r="AD1158" s="147"/>
      <c r="AE1158" s="143"/>
      <c r="AF1158" s="143"/>
      <c r="AG1158" s="147"/>
      <c r="AH1158" s="147"/>
      <c r="AI1158" s="147"/>
      <c r="AJ1158" s="221"/>
      <c r="AK1158" s="143"/>
      <c r="AL1158" s="147"/>
      <c r="AM1158" s="147"/>
      <c r="AN1158" s="147"/>
      <c r="AO1158" s="221"/>
      <c r="AP1158" s="143"/>
      <c r="AQ1158" s="147"/>
      <c r="AR1158" s="147"/>
      <c r="AS1158" s="147"/>
      <c r="AT1158" s="221">
        <v>105</v>
      </c>
      <c r="AU1158" s="221">
        <v>105</v>
      </c>
      <c r="AV1158" s="147"/>
      <c r="AW1158" s="147"/>
      <c r="AX1158" s="147"/>
      <c r="AY1158" s="221"/>
      <c r="AZ1158" s="147"/>
      <c r="BA1158" s="147"/>
      <c r="BB1158" s="312"/>
      <c r="BC1158" s="216"/>
    </row>
    <row r="1159" spans="1:55" ht="22.5" customHeight="1">
      <c r="A1159" s="309"/>
      <c r="B1159" s="310"/>
      <c r="C1159" s="310"/>
      <c r="D1159" s="217" t="s">
        <v>268</v>
      </c>
      <c r="E1159" s="143">
        <f>H1159+K1159+N1159+Q1159+T1159+W1159+Z1159+AE1159+AJ1159+AO1159+AT1159+AY1159</f>
        <v>250</v>
      </c>
      <c r="F1159" s="143">
        <f t="shared" si="1267"/>
        <v>250</v>
      </c>
      <c r="G1159" s="147"/>
      <c r="H1159" s="143"/>
      <c r="I1159" s="143"/>
      <c r="J1159" s="147"/>
      <c r="K1159" s="143"/>
      <c r="L1159" s="143"/>
      <c r="M1159" s="147"/>
      <c r="N1159" s="143"/>
      <c r="O1159" s="143"/>
      <c r="P1159" s="147"/>
      <c r="Q1159" s="143"/>
      <c r="R1159" s="143"/>
      <c r="S1159" s="147"/>
      <c r="T1159" s="143"/>
      <c r="U1159" s="143"/>
      <c r="V1159" s="147"/>
      <c r="W1159" s="143"/>
      <c r="X1159" s="143"/>
      <c r="Y1159" s="147"/>
      <c r="Z1159" s="143"/>
      <c r="AA1159" s="143"/>
      <c r="AB1159" s="147"/>
      <c r="AC1159" s="147"/>
      <c r="AD1159" s="147"/>
      <c r="AE1159" s="143"/>
      <c r="AF1159" s="143"/>
      <c r="AG1159" s="147"/>
      <c r="AH1159" s="147"/>
      <c r="AI1159" s="147"/>
      <c r="AJ1159" s="221"/>
      <c r="AK1159" s="143"/>
      <c r="AL1159" s="147"/>
      <c r="AM1159" s="147"/>
      <c r="AN1159" s="147"/>
      <c r="AO1159" s="221"/>
      <c r="AP1159" s="143"/>
      <c r="AQ1159" s="147"/>
      <c r="AR1159" s="147"/>
      <c r="AS1159" s="147"/>
      <c r="AT1159" s="221">
        <v>250</v>
      </c>
      <c r="AU1159" s="221">
        <v>250</v>
      </c>
      <c r="AV1159" s="147"/>
      <c r="AW1159" s="147"/>
      <c r="AX1159" s="147"/>
      <c r="AY1159" s="221"/>
      <c r="AZ1159" s="147"/>
      <c r="BA1159" s="147"/>
      <c r="BB1159" s="312"/>
      <c r="BC1159" s="216"/>
    </row>
    <row r="1160" spans="1:55" ht="82.5" customHeight="1">
      <c r="A1160" s="309"/>
      <c r="B1160" s="310"/>
      <c r="C1160" s="310"/>
      <c r="D1160" s="217" t="s">
        <v>274</v>
      </c>
      <c r="E1160" s="143">
        <f t="shared" ref="E1160:E1165" si="1339">H1160+K1160+N1160+Q1160+T1160+W1160+Z1160+AE1160+AJ1160+AO1160+AT1160+AY1160</f>
        <v>0</v>
      </c>
      <c r="F1160" s="143">
        <f t="shared" si="1267"/>
        <v>0</v>
      </c>
      <c r="G1160" s="147"/>
      <c r="H1160" s="143"/>
      <c r="I1160" s="143"/>
      <c r="J1160" s="147"/>
      <c r="K1160" s="143"/>
      <c r="L1160" s="143"/>
      <c r="M1160" s="147"/>
      <c r="N1160" s="143"/>
      <c r="O1160" s="143"/>
      <c r="P1160" s="147"/>
      <c r="Q1160" s="143"/>
      <c r="R1160" s="143"/>
      <c r="S1160" s="147"/>
      <c r="T1160" s="143"/>
      <c r="U1160" s="143"/>
      <c r="V1160" s="147"/>
      <c r="W1160" s="143"/>
      <c r="X1160" s="143"/>
      <c r="Y1160" s="147"/>
      <c r="Z1160" s="143"/>
      <c r="AA1160" s="143"/>
      <c r="AB1160" s="147"/>
      <c r="AC1160" s="147"/>
      <c r="AD1160" s="147"/>
      <c r="AE1160" s="143"/>
      <c r="AF1160" s="143"/>
      <c r="AG1160" s="147"/>
      <c r="AH1160" s="147"/>
      <c r="AI1160" s="147"/>
      <c r="AJ1160" s="143"/>
      <c r="AK1160" s="143"/>
      <c r="AL1160" s="147"/>
      <c r="AM1160" s="147"/>
      <c r="AN1160" s="147"/>
      <c r="AO1160" s="143"/>
      <c r="AP1160" s="143"/>
      <c r="AQ1160" s="147"/>
      <c r="AR1160" s="147"/>
      <c r="AS1160" s="147"/>
      <c r="AT1160" s="143"/>
      <c r="AU1160" s="143"/>
      <c r="AV1160" s="147"/>
      <c r="AW1160" s="147"/>
      <c r="AX1160" s="147"/>
      <c r="AY1160" s="147"/>
      <c r="AZ1160" s="147"/>
      <c r="BA1160" s="147"/>
      <c r="BB1160" s="312"/>
      <c r="BC1160" s="216"/>
    </row>
    <row r="1161" spans="1:55" ht="22.5" customHeight="1">
      <c r="A1161" s="309"/>
      <c r="B1161" s="310"/>
      <c r="C1161" s="310"/>
      <c r="D1161" s="217" t="s">
        <v>269</v>
      </c>
      <c r="E1161" s="143">
        <f t="shared" si="1339"/>
        <v>100</v>
      </c>
      <c r="F1161" s="143">
        <f t="shared" si="1267"/>
        <v>100</v>
      </c>
      <c r="G1161" s="147"/>
      <c r="H1161" s="143"/>
      <c r="I1161" s="143"/>
      <c r="J1161" s="147"/>
      <c r="K1161" s="143"/>
      <c r="L1161" s="143"/>
      <c r="M1161" s="147"/>
      <c r="N1161" s="143"/>
      <c r="O1161" s="143"/>
      <c r="P1161" s="147"/>
      <c r="Q1161" s="143"/>
      <c r="R1161" s="143"/>
      <c r="S1161" s="147"/>
      <c r="T1161" s="143"/>
      <c r="U1161" s="143"/>
      <c r="V1161" s="147"/>
      <c r="W1161" s="143"/>
      <c r="X1161" s="143"/>
      <c r="Y1161" s="147"/>
      <c r="Z1161" s="143"/>
      <c r="AA1161" s="143"/>
      <c r="AB1161" s="147"/>
      <c r="AC1161" s="147"/>
      <c r="AD1161" s="147"/>
      <c r="AE1161" s="143"/>
      <c r="AF1161" s="143"/>
      <c r="AG1161" s="147"/>
      <c r="AH1161" s="147"/>
      <c r="AI1161" s="147"/>
      <c r="AJ1161" s="143"/>
      <c r="AK1161" s="143"/>
      <c r="AL1161" s="147"/>
      <c r="AM1161" s="147"/>
      <c r="AN1161" s="147"/>
      <c r="AO1161" s="143"/>
      <c r="AP1161" s="143"/>
      <c r="AQ1161" s="147"/>
      <c r="AR1161" s="147"/>
      <c r="AS1161" s="147"/>
      <c r="AT1161" s="143">
        <v>100</v>
      </c>
      <c r="AU1161" s="143">
        <v>100</v>
      </c>
      <c r="AV1161" s="147"/>
      <c r="AW1161" s="147"/>
      <c r="AX1161" s="147"/>
      <c r="AY1161" s="147"/>
      <c r="AZ1161" s="147"/>
      <c r="BA1161" s="147"/>
      <c r="BB1161" s="312"/>
      <c r="BC1161" s="216"/>
    </row>
    <row r="1162" spans="1:55" ht="31.2">
      <c r="A1162" s="309"/>
      <c r="B1162" s="310"/>
      <c r="C1162" s="310"/>
      <c r="D1162" s="220" t="s">
        <v>43</v>
      </c>
      <c r="E1162" s="143">
        <f t="shared" si="1339"/>
        <v>0</v>
      </c>
      <c r="F1162" s="143">
        <f t="shared" si="1267"/>
        <v>0</v>
      </c>
      <c r="G1162" s="147"/>
      <c r="H1162" s="143"/>
      <c r="I1162" s="143"/>
      <c r="J1162" s="147"/>
      <c r="K1162" s="143"/>
      <c r="L1162" s="143"/>
      <c r="M1162" s="147"/>
      <c r="N1162" s="143"/>
      <c r="O1162" s="143"/>
      <c r="P1162" s="147"/>
      <c r="Q1162" s="143"/>
      <c r="R1162" s="143"/>
      <c r="S1162" s="147"/>
      <c r="T1162" s="143"/>
      <c r="U1162" s="143"/>
      <c r="V1162" s="147"/>
      <c r="W1162" s="143"/>
      <c r="X1162" s="143"/>
      <c r="Y1162" s="147"/>
      <c r="Z1162" s="143"/>
      <c r="AA1162" s="143"/>
      <c r="AB1162" s="147"/>
      <c r="AC1162" s="147"/>
      <c r="AD1162" s="147"/>
      <c r="AE1162" s="143"/>
      <c r="AF1162" s="143"/>
      <c r="AG1162" s="147"/>
      <c r="AH1162" s="147"/>
      <c r="AI1162" s="147"/>
      <c r="AJ1162" s="143"/>
      <c r="AK1162" s="143"/>
      <c r="AL1162" s="147"/>
      <c r="AM1162" s="147"/>
      <c r="AN1162" s="147"/>
      <c r="AO1162" s="143"/>
      <c r="AP1162" s="143"/>
      <c r="AQ1162" s="147"/>
      <c r="AR1162" s="147"/>
      <c r="AS1162" s="147"/>
      <c r="AT1162" s="143"/>
      <c r="AU1162" s="143"/>
      <c r="AV1162" s="147"/>
      <c r="AW1162" s="147"/>
      <c r="AX1162" s="147"/>
      <c r="AY1162" s="147"/>
      <c r="AZ1162" s="147"/>
      <c r="BA1162" s="147"/>
      <c r="BB1162" s="313"/>
      <c r="BC1162" s="216"/>
    </row>
    <row r="1163" spans="1:55" ht="22.5" customHeight="1">
      <c r="A1163" s="309" t="s">
        <v>575</v>
      </c>
      <c r="B1163" s="310" t="s">
        <v>591</v>
      </c>
      <c r="C1163" s="310" t="s">
        <v>293</v>
      </c>
      <c r="D1163" s="150" t="s">
        <v>41</v>
      </c>
      <c r="E1163" s="143">
        <f t="shared" si="1339"/>
        <v>1550</v>
      </c>
      <c r="F1163" s="143">
        <f t="shared" si="1267"/>
        <v>1526.56</v>
      </c>
      <c r="G1163" s="147"/>
      <c r="H1163" s="143">
        <f>H1164+H1165+H1166+H1168+H1169</f>
        <v>0</v>
      </c>
      <c r="I1163" s="143">
        <f t="shared" ref="I1163" si="1340">I1164+I1165+I1166+I1168+I1169</f>
        <v>0</v>
      </c>
      <c r="J1163" s="143"/>
      <c r="K1163" s="143">
        <f t="shared" ref="K1163:L1163" si="1341">K1164+K1165+K1166+K1168+K1169</f>
        <v>0</v>
      </c>
      <c r="L1163" s="143">
        <f t="shared" si="1341"/>
        <v>0</v>
      </c>
      <c r="M1163" s="143"/>
      <c r="N1163" s="143">
        <f t="shared" ref="N1163:O1163" si="1342">N1164+N1165+N1166+N1168+N1169</f>
        <v>0</v>
      </c>
      <c r="O1163" s="143">
        <f t="shared" si="1342"/>
        <v>0</v>
      </c>
      <c r="P1163" s="143"/>
      <c r="Q1163" s="143">
        <f t="shared" ref="Q1163:R1163" si="1343">Q1164+Q1165+Q1166+Q1168+Q1169</f>
        <v>0</v>
      </c>
      <c r="R1163" s="143">
        <f t="shared" si="1343"/>
        <v>0</v>
      </c>
      <c r="S1163" s="143"/>
      <c r="T1163" s="143">
        <f t="shared" ref="T1163:U1163" si="1344">T1164+T1165+T1166+T1168+T1169</f>
        <v>0</v>
      </c>
      <c r="U1163" s="143">
        <f t="shared" si="1344"/>
        <v>0</v>
      </c>
      <c r="V1163" s="143"/>
      <c r="W1163" s="143">
        <f t="shared" ref="W1163:X1163" si="1345">W1164+W1165+W1166+W1168+W1169</f>
        <v>0</v>
      </c>
      <c r="X1163" s="143">
        <f t="shared" si="1345"/>
        <v>0</v>
      </c>
      <c r="Y1163" s="143"/>
      <c r="Z1163" s="143">
        <f t="shared" ref="Z1163:AC1163" si="1346">Z1164+Z1165+Z1166+Z1168+Z1169</f>
        <v>0</v>
      </c>
      <c r="AA1163" s="143">
        <f t="shared" si="1346"/>
        <v>0</v>
      </c>
      <c r="AB1163" s="143">
        <f t="shared" si="1346"/>
        <v>0</v>
      </c>
      <c r="AC1163" s="143">
        <f t="shared" si="1346"/>
        <v>0</v>
      </c>
      <c r="AD1163" s="143"/>
      <c r="AE1163" s="143">
        <f t="shared" ref="AE1163:AH1163" si="1347">AE1164+AE1165+AE1166+AE1168+AE1169</f>
        <v>0</v>
      </c>
      <c r="AF1163" s="143">
        <f t="shared" si="1347"/>
        <v>0</v>
      </c>
      <c r="AG1163" s="143">
        <f t="shared" si="1347"/>
        <v>0</v>
      </c>
      <c r="AH1163" s="143">
        <f t="shared" si="1347"/>
        <v>0</v>
      </c>
      <c r="AI1163" s="143"/>
      <c r="AJ1163" s="143">
        <f t="shared" ref="AJ1163:AM1163" si="1348">AJ1164+AJ1165+AJ1166+AJ1168+AJ1169</f>
        <v>0</v>
      </c>
      <c r="AK1163" s="143">
        <f t="shared" si="1348"/>
        <v>0</v>
      </c>
      <c r="AL1163" s="143">
        <f t="shared" si="1348"/>
        <v>0</v>
      </c>
      <c r="AM1163" s="143">
        <f t="shared" si="1348"/>
        <v>0</v>
      </c>
      <c r="AN1163" s="143"/>
      <c r="AO1163" s="143">
        <f t="shared" ref="AO1163:AR1163" si="1349">AO1164+AO1165+AO1166+AO1168+AO1169</f>
        <v>0</v>
      </c>
      <c r="AP1163" s="143">
        <f t="shared" si="1349"/>
        <v>0</v>
      </c>
      <c r="AQ1163" s="143">
        <f t="shared" si="1349"/>
        <v>0</v>
      </c>
      <c r="AR1163" s="143">
        <f t="shared" si="1349"/>
        <v>0</v>
      </c>
      <c r="AS1163" s="143"/>
      <c r="AT1163" s="143">
        <f t="shared" ref="AT1163:AU1163" si="1350">AT1164+AT1165+AT1166+AT1168+AT1169</f>
        <v>1526.56</v>
      </c>
      <c r="AU1163" s="143">
        <f t="shared" si="1350"/>
        <v>1526.56</v>
      </c>
      <c r="AV1163" s="143">
        <f t="shared" ref="AV1163:AW1163" si="1351">AV1164+AV1165+AV1166+AV1168+AV1169</f>
        <v>0</v>
      </c>
      <c r="AW1163" s="143">
        <f t="shared" si="1351"/>
        <v>0</v>
      </c>
      <c r="AX1163" s="143"/>
      <c r="AY1163" s="143">
        <f t="shared" ref="AY1163:AZ1163" si="1352">AY1164+AY1165+AY1166+AY1168+AY1169</f>
        <v>23.440000000000055</v>
      </c>
      <c r="AZ1163" s="143">
        <f t="shared" si="1352"/>
        <v>0</v>
      </c>
      <c r="BA1163" s="147"/>
      <c r="BB1163" s="311" t="s">
        <v>711</v>
      </c>
      <c r="BC1163" s="216"/>
    </row>
    <row r="1164" spans="1:55" ht="32.25" customHeight="1">
      <c r="A1164" s="309"/>
      <c r="B1164" s="310"/>
      <c r="C1164" s="310"/>
      <c r="D1164" s="148" t="s">
        <v>37</v>
      </c>
      <c r="E1164" s="143">
        <f t="shared" si="1339"/>
        <v>0</v>
      </c>
      <c r="F1164" s="143">
        <f t="shared" si="1267"/>
        <v>0</v>
      </c>
      <c r="G1164" s="147"/>
      <c r="H1164" s="143"/>
      <c r="I1164" s="143"/>
      <c r="J1164" s="147"/>
      <c r="K1164" s="143"/>
      <c r="L1164" s="143"/>
      <c r="M1164" s="147"/>
      <c r="N1164" s="143"/>
      <c r="O1164" s="143"/>
      <c r="P1164" s="147"/>
      <c r="Q1164" s="143"/>
      <c r="R1164" s="143"/>
      <c r="S1164" s="147"/>
      <c r="T1164" s="143"/>
      <c r="U1164" s="143"/>
      <c r="V1164" s="147"/>
      <c r="W1164" s="143"/>
      <c r="X1164" s="143"/>
      <c r="Y1164" s="147"/>
      <c r="Z1164" s="143"/>
      <c r="AA1164" s="143"/>
      <c r="AB1164" s="147"/>
      <c r="AC1164" s="147"/>
      <c r="AD1164" s="147"/>
      <c r="AE1164" s="143"/>
      <c r="AF1164" s="143"/>
      <c r="AG1164" s="147"/>
      <c r="AH1164" s="147"/>
      <c r="AI1164" s="147"/>
      <c r="AJ1164" s="143"/>
      <c r="AK1164" s="143"/>
      <c r="AL1164" s="147"/>
      <c r="AM1164" s="147"/>
      <c r="AN1164" s="147"/>
      <c r="AO1164" s="221"/>
      <c r="AP1164" s="143"/>
      <c r="AQ1164" s="147"/>
      <c r="AR1164" s="147"/>
      <c r="AS1164" s="147"/>
      <c r="AT1164" s="143"/>
      <c r="AU1164" s="143"/>
      <c r="AV1164" s="147"/>
      <c r="AW1164" s="147"/>
      <c r="AX1164" s="147"/>
      <c r="AY1164" s="143"/>
      <c r="AZ1164" s="147"/>
      <c r="BA1164" s="147"/>
      <c r="BB1164" s="312"/>
      <c r="BC1164" s="216"/>
    </row>
    <row r="1165" spans="1:55" ht="50.25" customHeight="1">
      <c r="A1165" s="309"/>
      <c r="B1165" s="310"/>
      <c r="C1165" s="310"/>
      <c r="D1165" s="172" t="s">
        <v>2</v>
      </c>
      <c r="E1165" s="231">
        <f t="shared" si="1339"/>
        <v>0</v>
      </c>
      <c r="F1165" s="215">
        <f t="shared" si="1267"/>
        <v>0</v>
      </c>
      <c r="G1165" s="147"/>
      <c r="H1165" s="143"/>
      <c r="I1165" s="143"/>
      <c r="J1165" s="147"/>
      <c r="K1165" s="143"/>
      <c r="L1165" s="143"/>
      <c r="M1165" s="147"/>
      <c r="N1165" s="143"/>
      <c r="O1165" s="143"/>
      <c r="P1165" s="147"/>
      <c r="Q1165" s="143"/>
      <c r="R1165" s="143"/>
      <c r="S1165" s="147"/>
      <c r="T1165" s="143"/>
      <c r="U1165" s="143"/>
      <c r="V1165" s="147"/>
      <c r="W1165" s="143"/>
      <c r="X1165" s="143"/>
      <c r="Y1165" s="147"/>
      <c r="Z1165" s="143"/>
      <c r="AA1165" s="143"/>
      <c r="AB1165" s="147"/>
      <c r="AC1165" s="147"/>
      <c r="AD1165" s="147"/>
      <c r="AE1165" s="143"/>
      <c r="AF1165" s="143"/>
      <c r="AG1165" s="147"/>
      <c r="AH1165" s="147"/>
      <c r="AI1165" s="147"/>
      <c r="AJ1165" s="143"/>
      <c r="AK1165" s="143"/>
      <c r="AL1165" s="147"/>
      <c r="AM1165" s="147"/>
      <c r="AN1165" s="147"/>
      <c r="AO1165" s="221"/>
      <c r="AP1165" s="143"/>
      <c r="AQ1165" s="147"/>
      <c r="AR1165" s="147"/>
      <c r="AS1165" s="147"/>
      <c r="AT1165" s="143"/>
      <c r="AU1165" s="143"/>
      <c r="AV1165" s="147"/>
      <c r="AW1165" s="147"/>
      <c r="AX1165" s="147"/>
      <c r="AY1165" s="221"/>
      <c r="AZ1165" s="147"/>
      <c r="BA1165" s="147"/>
      <c r="BB1165" s="312"/>
      <c r="BC1165" s="216"/>
    </row>
    <row r="1166" spans="1:55" ht="22.5" customHeight="1">
      <c r="A1166" s="309"/>
      <c r="B1166" s="310"/>
      <c r="C1166" s="310"/>
      <c r="D1166" s="217" t="s">
        <v>268</v>
      </c>
      <c r="E1166" s="143">
        <f>H1166+K1166+N1166+Q1166+T1166+W1166+Z1166+AE1166+AJ1166+AO1166+AT1166+AY1166</f>
        <v>900</v>
      </c>
      <c r="F1166" s="143">
        <f t="shared" si="1267"/>
        <v>876.56</v>
      </c>
      <c r="G1166" s="147"/>
      <c r="H1166" s="143"/>
      <c r="I1166" s="143"/>
      <c r="J1166" s="147"/>
      <c r="K1166" s="143"/>
      <c r="L1166" s="143"/>
      <c r="M1166" s="147"/>
      <c r="N1166" s="143"/>
      <c r="O1166" s="143"/>
      <c r="P1166" s="147"/>
      <c r="Q1166" s="143"/>
      <c r="R1166" s="143"/>
      <c r="S1166" s="147"/>
      <c r="T1166" s="143"/>
      <c r="U1166" s="143"/>
      <c r="V1166" s="147"/>
      <c r="W1166" s="143"/>
      <c r="X1166" s="143"/>
      <c r="Y1166" s="147"/>
      <c r="Z1166" s="143"/>
      <c r="AA1166" s="143"/>
      <c r="AB1166" s="147"/>
      <c r="AC1166" s="147"/>
      <c r="AD1166" s="147"/>
      <c r="AE1166" s="143"/>
      <c r="AF1166" s="143"/>
      <c r="AG1166" s="147"/>
      <c r="AH1166" s="147"/>
      <c r="AI1166" s="147"/>
      <c r="AJ1166" s="221"/>
      <c r="AK1166" s="143"/>
      <c r="AL1166" s="147"/>
      <c r="AM1166" s="147"/>
      <c r="AN1166" s="147"/>
      <c r="AO1166" s="221"/>
      <c r="AP1166" s="143"/>
      <c r="AQ1166" s="147"/>
      <c r="AR1166" s="147"/>
      <c r="AS1166" s="147"/>
      <c r="AT1166" s="221">
        <f>876.56</f>
        <v>876.56</v>
      </c>
      <c r="AU1166" s="221">
        <f>876.56</f>
        <v>876.56</v>
      </c>
      <c r="AV1166" s="147"/>
      <c r="AW1166" s="147"/>
      <c r="AX1166" s="147"/>
      <c r="AY1166" s="221">
        <f>1121.3-221.3-876.56</f>
        <v>23.440000000000055</v>
      </c>
      <c r="AZ1166" s="143"/>
      <c r="BA1166" s="147"/>
      <c r="BB1166" s="312"/>
      <c r="BC1166" s="216"/>
    </row>
    <row r="1167" spans="1:55" ht="82.5" customHeight="1">
      <c r="A1167" s="309"/>
      <c r="B1167" s="310"/>
      <c r="C1167" s="310"/>
      <c r="D1167" s="217" t="s">
        <v>274</v>
      </c>
      <c r="E1167" s="143">
        <f t="shared" ref="E1167:E1354" si="1353">H1167+K1167+N1167+Q1167+T1167+W1167+Z1167+AE1167+AJ1167+AO1167+AT1167+AY1167</f>
        <v>0</v>
      </c>
      <c r="F1167" s="143">
        <f t="shared" si="1267"/>
        <v>0</v>
      </c>
      <c r="G1167" s="147"/>
      <c r="H1167" s="143"/>
      <c r="I1167" s="143"/>
      <c r="J1167" s="147"/>
      <c r="K1167" s="143"/>
      <c r="L1167" s="143"/>
      <c r="M1167" s="147"/>
      <c r="N1167" s="143"/>
      <c r="O1167" s="143"/>
      <c r="P1167" s="147"/>
      <c r="Q1167" s="143"/>
      <c r="R1167" s="143"/>
      <c r="S1167" s="147"/>
      <c r="T1167" s="143"/>
      <c r="U1167" s="143"/>
      <c r="V1167" s="147"/>
      <c r="W1167" s="143"/>
      <c r="X1167" s="143"/>
      <c r="Y1167" s="147"/>
      <c r="Z1167" s="143"/>
      <c r="AA1167" s="143"/>
      <c r="AB1167" s="147"/>
      <c r="AC1167" s="147"/>
      <c r="AD1167" s="147"/>
      <c r="AE1167" s="143"/>
      <c r="AF1167" s="143"/>
      <c r="AG1167" s="147"/>
      <c r="AH1167" s="147"/>
      <c r="AI1167" s="147"/>
      <c r="AJ1167" s="143"/>
      <c r="AK1167" s="143"/>
      <c r="AL1167" s="147"/>
      <c r="AM1167" s="147"/>
      <c r="AN1167" s="147"/>
      <c r="AO1167" s="143"/>
      <c r="AP1167" s="143"/>
      <c r="AQ1167" s="147"/>
      <c r="AR1167" s="147"/>
      <c r="AS1167" s="147"/>
      <c r="AT1167" s="143"/>
      <c r="AU1167" s="143"/>
      <c r="AV1167" s="147"/>
      <c r="AW1167" s="147"/>
      <c r="AX1167" s="147"/>
      <c r="AY1167" s="147"/>
      <c r="AZ1167" s="147"/>
      <c r="BA1167" s="147"/>
      <c r="BB1167" s="312"/>
      <c r="BC1167" s="216"/>
    </row>
    <row r="1168" spans="1:55" ht="22.5" customHeight="1">
      <c r="A1168" s="309"/>
      <c r="B1168" s="310"/>
      <c r="C1168" s="310"/>
      <c r="D1168" s="217" t="s">
        <v>269</v>
      </c>
      <c r="E1168" s="143">
        <f t="shared" si="1353"/>
        <v>650</v>
      </c>
      <c r="F1168" s="143">
        <f t="shared" si="1267"/>
        <v>650</v>
      </c>
      <c r="G1168" s="147"/>
      <c r="H1168" s="143"/>
      <c r="I1168" s="143"/>
      <c r="J1168" s="147"/>
      <c r="K1168" s="143"/>
      <c r="L1168" s="143"/>
      <c r="M1168" s="147"/>
      <c r="N1168" s="143"/>
      <c r="O1168" s="143"/>
      <c r="P1168" s="147"/>
      <c r="Q1168" s="143"/>
      <c r="R1168" s="143"/>
      <c r="S1168" s="147"/>
      <c r="T1168" s="143"/>
      <c r="U1168" s="143"/>
      <c r="V1168" s="147"/>
      <c r="W1168" s="143"/>
      <c r="X1168" s="143"/>
      <c r="Y1168" s="147"/>
      <c r="Z1168" s="143"/>
      <c r="AA1168" s="143"/>
      <c r="AB1168" s="147"/>
      <c r="AC1168" s="147"/>
      <c r="AD1168" s="147"/>
      <c r="AE1168" s="143"/>
      <c r="AF1168" s="143"/>
      <c r="AG1168" s="147"/>
      <c r="AH1168" s="147"/>
      <c r="AI1168" s="147"/>
      <c r="AJ1168" s="143"/>
      <c r="AK1168" s="143"/>
      <c r="AL1168" s="147"/>
      <c r="AM1168" s="147"/>
      <c r="AN1168" s="147"/>
      <c r="AO1168" s="143"/>
      <c r="AP1168" s="143"/>
      <c r="AQ1168" s="147"/>
      <c r="AR1168" s="147"/>
      <c r="AS1168" s="147"/>
      <c r="AT1168" s="143">
        <v>650</v>
      </c>
      <c r="AU1168" s="143">
        <v>650</v>
      </c>
      <c r="AV1168" s="147"/>
      <c r="AW1168" s="147"/>
      <c r="AX1168" s="147"/>
      <c r="AY1168" s="147"/>
      <c r="AZ1168" s="147"/>
      <c r="BA1168" s="147"/>
      <c r="BB1168" s="312"/>
      <c r="BC1168" s="216"/>
    </row>
    <row r="1169" spans="1:55" ht="31.2">
      <c r="A1169" s="309"/>
      <c r="B1169" s="310"/>
      <c r="C1169" s="310"/>
      <c r="D1169" s="220" t="s">
        <v>43</v>
      </c>
      <c r="E1169" s="143">
        <f t="shared" si="1353"/>
        <v>0</v>
      </c>
      <c r="F1169" s="143">
        <f t="shared" si="1267"/>
        <v>0</v>
      </c>
      <c r="G1169" s="147"/>
      <c r="H1169" s="143"/>
      <c r="I1169" s="143"/>
      <c r="J1169" s="147"/>
      <c r="K1169" s="143"/>
      <c r="L1169" s="143"/>
      <c r="M1169" s="147"/>
      <c r="N1169" s="143"/>
      <c r="O1169" s="143"/>
      <c r="P1169" s="147"/>
      <c r="Q1169" s="143"/>
      <c r="R1169" s="143"/>
      <c r="S1169" s="147"/>
      <c r="T1169" s="143"/>
      <c r="U1169" s="143"/>
      <c r="V1169" s="147"/>
      <c r="W1169" s="143"/>
      <c r="X1169" s="143"/>
      <c r="Y1169" s="147"/>
      <c r="Z1169" s="143"/>
      <c r="AA1169" s="143"/>
      <c r="AB1169" s="147"/>
      <c r="AC1169" s="147"/>
      <c r="AD1169" s="147"/>
      <c r="AE1169" s="143"/>
      <c r="AF1169" s="143"/>
      <c r="AG1169" s="147"/>
      <c r="AH1169" s="147"/>
      <c r="AI1169" s="147"/>
      <c r="AJ1169" s="143"/>
      <c r="AK1169" s="143"/>
      <c r="AL1169" s="147"/>
      <c r="AM1169" s="147"/>
      <c r="AN1169" s="147"/>
      <c r="AO1169" s="143"/>
      <c r="AP1169" s="143"/>
      <c r="AQ1169" s="147"/>
      <c r="AR1169" s="147"/>
      <c r="AS1169" s="147"/>
      <c r="AT1169" s="143"/>
      <c r="AU1169" s="143"/>
      <c r="AV1169" s="147"/>
      <c r="AW1169" s="147"/>
      <c r="AX1169" s="147"/>
      <c r="AY1169" s="147"/>
      <c r="AZ1169" s="147"/>
      <c r="BA1169" s="147"/>
      <c r="BB1169" s="313"/>
      <c r="BC1169" s="216"/>
    </row>
    <row r="1170" spans="1:55" ht="22.5" customHeight="1">
      <c r="A1170" s="309" t="s">
        <v>569</v>
      </c>
      <c r="B1170" s="310" t="s">
        <v>592</v>
      </c>
      <c r="C1170" s="310" t="s">
        <v>293</v>
      </c>
      <c r="D1170" s="150" t="s">
        <v>41</v>
      </c>
      <c r="E1170" s="143">
        <f t="shared" si="1353"/>
        <v>2499.9499999999998</v>
      </c>
      <c r="F1170" s="143">
        <f t="shared" ref="F1170:F1176" si="1354">I1170+L1170+O1170+R1170+U1170+X1170+AA1170+AF1170+AK1170+AP1170+AU1170+AZ1170</f>
        <v>2499.9499900000001</v>
      </c>
      <c r="G1170" s="147"/>
      <c r="H1170" s="143">
        <f>H1171+H1172+H1173+H1175+H1176</f>
        <v>0</v>
      </c>
      <c r="I1170" s="143">
        <f t="shared" ref="I1170" si="1355">I1171+I1172+I1173+I1175+I1176</f>
        <v>0</v>
      </c>
      <c r="J1170" s="143"/>
      <c r="K1170" s="143">
        <f t="shared" ref="K1170:L1170" si="1356">K1171+K1172+K1173+K1175+K1176</f>
        <v>0</v>
      </c>
      <c r="L1170" s="143">
        <f t="shared" si="1356"/>
        <v>0</v>
      </c>
      <c r="M1170" s="143"/>
      <c r="N1170" s="143">
        <f t="shared" ref="N1170:O1170" si="1357">N1171+N1172+N1173+N1175+N1176</f>
        <v>0</v>
      </c>
      <c r="O1170" s="143">
        <f t="shared" si="1357"/>
        <v>0</v>
      </c>
      <c r="P1170" s="143"/>
      <c r="Q1170" s="143">
        <f t="shared" ref="Q1170:R1170" si="1358">Q1171+Q1172+Q1173+Q1175+Q1176</f>
        <v>0</v>
      </c>
      <c r="R1170" s="143">
        <f t="shared" si="1358"/>
        <v>0</v>
      </c>
      <c r="S1170" s="143"/>
      <c r="T1170" s="143">
        <f t="shared" ref="T1170:U1170" si="1359">T1171+T1172+T1173+T1175+T1176</f>
        <v>0</v>
      </c>
      <c r="U1170" s="143">
        <f t="shared" si="1359"/>
        <v>0</v>
      </c>
      <c r="V1170" s="143"/>
      <c r="W1170" s="143">
        <f t="shared" ref="W1170:X1170" si="1360">W1171+W1172+W1173+W1175+W1176</f>
        <v>0</v>
      </c>
      <c r="X1170" s="143">
        <f t="shared" si="1360"/>
        <v>0</v>
      </c>
      <c r="Y1170" s="143"/>
      <c r="Z1170" s="143">
        <f t="shared" ref="Z1170:AC1170" si="1361">Z1171+Z1172+Z1173+Z1175+Z1176</f>
        <v>0</v>
      </c>
      <c r="AA1170" s="143">
        <f t="shared" si="1361"/>
        <v>0</v>
      </c>
      <c r="AB1170" s="143">
        <f t="shared" si="1361"/>
        <v>0</v>
      </c>
      <c r="AC1170" s="143">
        <f t="shared" si="1361"/>
        <v>0</v>
      </c>
      <c r="AD1170" s="143"/>
      <c r="AE1170" s="143">
        <f t="shared" ref="AE1170:AH1170" si="1362">AE1171+AE1172+AE1173+AE1175+AE1176</f>
        <v>0</v>
      </c>
      <c r="AF1170" s="143">
        <f t="shared" si="1362"/>
        <v>0</v>
      </c>
      <c r="AG1170" s="143">
        <f t="shared" si="1362"/>
        <v>0</v>
      </c>
      <c r="AH1170" s="143">
        <f t="shared" si="1362"/>
        <v>0</v>
      </c>
      <c r="AI1170" s="143"/>
      <c r="AJ1170" s="143">
        <f t="shared" ref="AJ1170:AM1170" si="1363">AJ1171+AJ1172+AJ1173+AJ1175+AJ1176</f>
        <v>0</v>
      </c>
      <c r="AK1170" s="143">
        <f t="shared" si="1363"/>
        <v>0</v>
      </c>
      <c r="AL1170" s="143">
        <f t="shared" si="1363"/>
        <v>0</v>
      </c>
      <c r="AM1170" s="143">
        <f t="shared" si="1363"/>
        <v>0</v>
      </c>
      <c r="AN1170" s="143"/>
      <c r="AO1170" s="143">
        <f t="shared" ref="AO1170:AR1170" si="1364">AO1171+AO1172+AO1173+AO1175+AO1176</f>
        <v>2627.6499999999996</v>
      </c>
      <c r="AP1170" s="143">
        <f t="shared" si="1364"/>
        <v>2627.6499899999999</v>
      </c>
      <c r="AQ1170" s="143">
        <f t="shared" si="1364"/>
        <v>0</v>
      </c>
      <c r="AR1170" s="143">
        <f t="shared" si="1364"/>
        <v>0</v>
      </c>
      <c r="AS1170" s="143"/>
      <c r="AT1170" s="143">
        <f t="shared" ref="AT1170:AW1170" si="1365">AT1171+AT1172+AT1173+AT1175+AT1176</f>
        <v>-127.7</v>
      </c>
      <c r="AU1170" s="143">
        <f t="shared" si="1365"/>
        <v>-127.7</v>
      </c>
      <c r="AV1170" s="143">
        <f t="shared" si="1365"/>
        <v>0</v>
      </c>
      <c r="AW1170" s="143">
        <f t="shared" si="1365"/>
        <v>0</v>
      </c>
      <c r="AX1170" s="143"/>
      <c r="AY1170" s="143">
        <f t="shared" ref="AY1170:AZ1170" si="1366">AY1171+AY1172+AY1173+AY1175+AY1176</f>
        <v>0</v>
      </c>
      <c r="AZ1170" s="143">
        <f t="shared" si="1366"/>
        <v>0</v>
      </c>
      <c r="BA1170" s="147"/>
      <c r="BB1170" s="311" t="s">
        <v>711</v>
      </c>
      <c r="BC1170" s="235"/>
    </row>
    <row r="1171" spans="1:55" ht="32.25" customHeight="1">
      <c r="A1171" s="309"/>
      <c r="B1171" s="310"/>
      <c r="C1171" s="310"/>
      <c r="D1171" s="148" t="s">
        <v>37</v>
      </c>
      <c r="E1171" s="143">
        <f t="shared" si="1353"/>
        <v>120</v>
      </c>
      <c r="F1171" s="143">
        <f t="shared" si="1354"/>
        <v>120</v>
      </c>
      <c r="G1171" s="147"/>
      <c r="H1171" s="143"/>
      <c r="I1171" s="143"/>
      <c r="J1171" s="147"/>
      <c r="K1171" s="143"/>
      <c r="L1171" s="143"/>
      <c r="M1171" s="147"/>
      <c r="N1171" s="143"/>
      <c r="O1171" s="143"/>
      <c r="P1171" s="147"/>
      <c r="Q1171" s="143"/>
      <c r="R1171" s="143"/>
      <c r="S1171" s="147"/>
      <c r="T1171" s="143"/>
      <c r="U1171" s="143"/>
      <c r="V1171" s="147"/>
      <c r="W1171" s="143"/>
      <c r="X1171" s="143"/>
      <c r="Y1171" s="147"/>
      <c r="Z1171" s="143"/>
      <c r="AA1171" s="143"/>
      <c r="AB1171" s="147"/>
      <c r="AC1171" s="147"/>
      <c r="AD1171" s="147"/>
      <c r="AE1171" s="143"/>
      <c r="AF1171" s="143"/>
      <c r="AG1171" s="147"/>
      <c r="AH1171" s="147"/>
      <c r="AI1171" s="147"/>
      <c r="AJ1171" s="221"/>
      <c r="AK1171" s="143"/>
      <c r="AL1171" s="147"/>
      <c r="AM1171" s="147"/>
      <c r="AN1171" s="147"/>
      <c r="AO1171" s="221">
        <v>120</v>
      </c>
      <c r="AP1171" s="143">
        <v>120</v>
      </c>
      <c r="AQ1171" s="147"/>
      <c r="AR1171" s="147"/>
      <c r="AS1171" s="147"/>
      <c r="AT1171" s="143"/>
      <c r="AU1171" s="143"/>
      <c r="AV1171" s="147"/>
      <c r="AW1171" s="147"/>
      <c r="AX1171" s="147"/>
      <c r="AY1171" s="221"/>
      <c r="AZ1171" s="147"/>
      <c r="BA1171" s="147"/>
      <c r="BB1171" s="312"/>
      <c r="BC1171" s="235"/>
    </row>
    <row r="1172" spans="1:55" ht="50.25" customHeight="1">
      <c r="A1172" s="309"/>
      <c r="B1172" s="310"/>
      <c r="C1172" s="310"/>
      <c r="D1172" s="172" t="s">
        <v>2</v>
      </c>
      <c r="E1172" s="143">
        <f t="shared" si="1353"/>
        <v>780</v>
      </c>
      <c r="F1172" s="143">
        <f t="shared" si="1354"/>
        <v>779.99999000000003</v>
      </c>
      <c r="G1172" s="147"/>
      <c r="H1172" s="143"/>
      <c r="I1172" s="143"/>
      <c r="J1172" s="147"/>
      <c r="K1172" s="143"/>
      <c r="L1172" s="143"/>
      <c r="M1172" s="147"/>
      <c r="N1172" s="143"/>
      <c r="O1172" s="143"/>
      <c r="P1172" s="147"/>
      <c r="Q1172" s="143"/>
      <c r="R1172" s="143"/>
      <c r="S1172" s="147"/>
      <c r="T1172" s="143"/>
      <c r="U1172" s="143"/>
      <c r="V1172" s="147"/>
      <c r="W1172" s="143"/>
      <c r="X1172" s="143"/>
      <c r="Y1172" s="147"/>
      <c r="Z1172" s="143"/>
      <c r="AA1172" s="143"/>
      <c r="AB1172" s="147"/>
      <c r="AC1172" s="147"/>
      <c r="AD1172" s="147"/>
      <c r="AE1172" s="143"/>
      <c r="AF1172" s="143"/>
      <c r="AG1172" s="147"/>
      <c r="AH1172" s="147"/>
      <c r="AI1172" s="147"/>
      <c r="AJ1172" s="221"/>
      <c r="AK1172" s="143"/>
      <c r="AL1172" s="147"/>
      <c r="AM1172" s="147"/>
      <c r="AN1172" s="147"/>
      <c r="AO1172" s="221">
        <f>280+500</f>
        <v>780</v>
      </c>
      <c r="AP1172" s="143">
        <f>279.99999+500</f>
        <v>779.99999000000003</v>
      </c>
      <c r="AQ1172" s="147"/>
      <c r="AR1172" s="147"/>
      <c r="AS1172" s="147"/>
      <c r="AT1172" s="143"/>
      <c r="AU1172" s="143"/>
      <c r="AV1172" s="147"/>
      <c r="AW1172" s="147"/>
      <c r="AX1172" s="147"/>
      <c r="AY1172" s="221"/>
      <c r="AZ1172" s="147"/>
      <c r="BA1172" s="147"/>
      <c r="BB1172" s="312"/>
      <c r="BC1172" s="235"/>
    </row>
    <row r="1173" spans="1:55" ht="22.5" customHeight="1">
      <c r="A1173" s="309"/>
      <c r="B1173" s="310"/>
      <c r="C1173" s="310"/>
      <c r="D1173" s="234" t="s">
        <v>268</v>
      </c>
      <c r="E1173" s="143">
        <f>H1173+K1173+N1173+Q1173+T1173+W1173+Z1173+AE1173+AJ1173+AO1173+AT1173+AY1173</f>
        <v>600</v>
      </c>
      <c r="F1173" s="143">
        <f t="shared" si="1354"/>
        <v>600</v>
      </c>
      <c r="G1173" s="147"/>
      <c r="H1173" s="143"/>
      <c r="I1173" s="143"/>
      <c r="J1173" s="147"/>
      <c r="K1173" s="143"/>
      <c r="L1173" s="143"/>
      <c r="M1173" s="147"/>
      <c r="N1173" s="143"/>
      <c r="O1173" s="143"/>
      <c r="P1173" s="147"/>
      <c r="Q1173" s="143"/>
      <c r="R1173" s="143"/>
      <c r="S1173" s="147"/>
      <c r="T1173" s="143"/>
      <c r="U1173" s="143"/>
      <c r="V1173" s="147"/>
      <c r="W1173" s="143"/>
      <c r="X1173" s="143"/>
      <c r="Y1173" s="147"/>
      <c r="Z1173" s="143"/>
      <c r="AA1173" s="143"/>
      <c r="AB1173" s="147"/>
      <c r="AC1173" s="147"/>
      <c r="AD1173" s="147"/>
      <c r="AE1173" s="143"/>
      <c r="AF1173" s="143"/>
      <c r="AG1173" s="147"/>
      <c r="AH1173" s="147"/>
      <c r="AI1173" s="147"/>
      <c r="AJ1173" s="221"/>
      <c r="AK1173" s="143"/>
      <c r="AL1173" s="147"/>
      <c r="AM1173" s="147"/>
      <c r="AN1173" s="147"/>
      <c r="AO1173" s="221">
        <v>600</v>
      </c>
      <c r="AP1173" s="143">
        <f>555.55556+44.44444</f>
        <v>600</v>
      </c>
      <c r="AQ1173" s="147"/>
      <c r="AR1173" s="147"/>
      <c r="AS1173" s="147"/>
      <c r="AT1173" s="143"/>
      <c r="AU1173" s="143"/>
      <c r="AV1173" s="147"/>
      <c r="AW1173" s="147"/>
      <c r="AX1173" s="147"/>
      <c r="AY1173" s="221"/>
      <c r="AZ1173" s="143"/>
      <c r="BA1173" s="147"/>
      <c r="BB1173" s="312"/>
      <c r="BC1173" s="235"/>
    </row>
    <row r="1174" spans="1:55" ht="82.5" customHeight="1">
      <c r="A1174" s="309"/>
      <c r="B1174" s="310"/>
      <c r="C1174" s="310"/>
      <c r="D1174" s="234" t="s">
        <v>274</v>
      </c>
      <c r="E1174" s="143">
        <f t="shared" ref="E1174:E1176" si="1367">H1174+K1174+N1174+Q1174+T1174+W1174+Z1174+AE1174+AJ1174+AO1174+AT1174+AY1174</f>
        <v>0</v>
      </c>
      <c r="F1174" s="143">
        <f t="shared" si="1354"/>
        <v>0</v>
      </c>
      <c r="G1174" s="147"/>
      <c r="H1174" s="143"/>
      <c r="I1174" s="143"/>
      <c r="J1174" s="147"/>
      <c r="K1174" s="143"/>
      <c r="L1174" s="143"/>
      <c r="M1174" s="147"/>
      <c r="N1174" s="143"/>
      <c r="O1174" s="143"/>
      <c r="P1174" s="147"/>
      <c r="Q1174" s="143"/>
      <c r="R1174" s="143"/>
      <c r="S1174" s="147"/>
      <c r="T1174" s="143"/>
      <c r="U1174" s="143"/>
      <c r="V1174" s="147"/>
      <c r="W1174" s="143"/>
      <c r="X1174" s="143"/>
      <c r="Y1174" s="147"/>
      <c r="Z1174" s="143"/>
      <c r="AA1174" s="143"/>
      <c r="AB1174" s="147"/>
      <c r="AC1174" s="147"/>
      <c r="AD1174" s="147"/>
      <c r="AE1174" s="143"/>
      <c r="AF1174" s="143"/>
      <c r="AG1174" s="147"/>
      <c r="AH1174" s="147"/>
      <c r="AI1174" s="147"/>
      <c r="AJ1174" s="143"/>
      <c r="AK1174" s="143"/>
      <c r="AL1174" s="147"/>
      <c r="AM1174" s="147"/>
      <c r="AN1174" s="147"/>
      <c r="AO1174" s="143"/>
      <c r="AP1174" s="143"/>
      <c r="AQ1174" s="147"/>
      <c r="AR1174" s="147"/>
      <c r="AS1174" s="147"/>
      <c r="AT1174" s="143"/>
      <c r="AU1174" s="143"/>
      <c r="AV1174" s="147"/>
      <c r="AW1174" s="147"/>
      <c r="AX1174" s="147"/>
      <c r="AY1174" s="147"/>
      <c r="AZ1174" s="147"/>
      <c r="BA1174" s="147"/>
      <c r="BB1174" s="312"/>
      <c r="BC1174" s="235"/>
    </row>
    <row r="1175" spans="1:55" ht="22.5" customHeight="1">
      <c r="A1175" s="309"/>
      <c r="B1175" s="310"/>
      <c r="C1175" s="310"/>
      <c r="D1175" s="234" t="s">
        <v>269</v>
      </c>
      <c r="E1175" s="143">
        <f t="shared" si="1367"/>
        <v>999.94999999999982</v>
      </c>
      <c r="F1175" s="143">
        <f t="shared" si="1354"/>
        <v>999.94999999999982</v>
      </c>
      <c r="G1175" s="147"/>
      <c r="H1175" s="143"/>
      <c r="I1175" s="143"/>
      <c r="J1175" s="147"/>
      <c r="K1175" s="143"/>
      <c r="L1175" s="143"/>
      <c r="M1175" s="147"/>
      <c r="N1175" s="143"/>
      <c r="O1175" s="143"/>
      <c r="P1175" s="147"/>
      <c r="Q1175" s="143"/>
      <c r="R1175" s="143"/>
      <c r="S1175" s="147"/>
      <c r="T1175" s="143"/>
      <c r="U1175" s="143"/>
      <c r="V1175" s="147"/>
      <c r="W1175" s="143"/>
      <c r="X1175" s="143"/>
      <c r="Y1175" s="147"/>
      <c r="Z1175" s="143"/>
      <c r="AA1175" s="143"/>
      <c r="AB1175" s="147"/>
      <c r="AC1175" s="147"/>
      <c r="AD1175" s="147"/>
      <c r="AE1175" s="143"/>
      <c r="AF1175" s="143"/>
      <c r="AG1175" s="147"/>
      <c r="AH1175" s="147"/>
      <c r="AI1175" s="147"/>
      <c r="AJ1175" s="143"/>
      <c r="AK1175" s="143"/>
      <c r="AL1175" s="147"/>
      <c r="AM1175" s="147"/>
      <c r="AN1175" s="147"/>
      <c r="AO1175" s="143">
        <f>1500-500+55.56+72.09</f>
        <v>1127.6499999999999</v>
      </c>
      <c r="AP1175" s="143">
        <f>1500-500+55.56+72.09</f>
        <v>1127.6499999999999</v>
      </c>
      <c r="AQ1175" s="147"/>
      <c r="AR1175" s="147"/>
      <c r="AS1175" s="147"/>
      <c r="AT1175" s="143">
        <v>-127.7</v>
      </c>
      <c r="AU1175" s="143">
        <v>-127.7</v>
      </c>
      <c r="AV1175" s="147"/>
      <c r="AW1175" s="147"/>
      <c r="AX1175" s="147"/>
      <c r="AY1175" s="147"/>
      <c r="AZ1175" s="147"/>
      <c r="BA1175" s="147"/>
      <c r="BB1175" s="312"/>
      <c r="BC1175" s="235"/>
    </row>
    <row r="1176" spans="1:55" ht="31.2">
      <c r="A1176" s="309"/>
      <c r="B1176" s="310"/>
      <c r="C1176" s="310"/>
      <c r="D1176" s="235" t="s">
        <v>43</v>
      </c>
      <c r="E1176" s="143">
        <f t="shared" si="1367"/>
        <v>0</v>
      </c>
      <c r="F1176" s="143">
        <f t="shared" si="1354"/>
        <v>0</v>
      </c>
      <c r="G1176" s="147"/>
      <c r="H1176" s="143"/>
      <c r="I1176" s="143"/>
      <c r="J1176" s="147"/>
      <c r="K1176" s="143"/>
      <c r="L1176" s="143"/>
      <c r="M1176" s="147"/>
      <c r="N1176" s="143"/>
      <c r="O1176" s="143"/>
      <c r="P1176" s="147"/>
      <c r="Q1176" s="143"/>
      <c r="R1176" s="143"/>
      <c r="S1176" s="147"/>
      <c r="T1176" s="143"/>
      <c r="U1176" s="143"/>
      <c r="V1176" s="147"/>
      <c r="W1176" s="143"/>
      <c r="X1176" s="143"/>
      <c r="Y1176" s="147"/>
      <c r="Z1176" s="143"/>
      <c r="AA1176" s="143"/>
      <c r="AB1176" s="147"/>
      <c r="AC1176" s="147"/>
      <c r="AD1176" s="147"/>
      <c r="AE1176" s="143"/>
      <c r="AF1176" s="143"/>
      <c r="AG1176" s="147"/>
      <c r="AH1176" s="147"/>
      <c r="AI1176" s="147"/>
      <c r="AJ1176" s="143"/>
      <c r="AK1176" s="143"/>
      <c r="AL1176" s="147"/>
      <c r="AM1176" s="147"/>
      <c r="AN1176" s="147"/>
      <c r="AO1176" s="143"/>
      <c r="AP1176" s="143"/>
      <c r="AQ1176" s="147"/>
      <c r="AR1176" s="147"/>
      <c r="AS1176" s="147"/>
      <c r="AT1176" s="143"/>
      <c r="AU1176" s="143"/>
      <c r="AV1176" s="147"/>
      <c r="AW1176" s="147"/>
      <c r="AX1176" s="147"/>
      <c r="AY1176" s="147"/>
      <c r="AZ1176" s="147"/>
      <c r="BA1176" s="147"/>
      <c r="BB1176" s="313"/>
      <c r="BC1176" s="235"/>
    </row>
    <row r="1177" spans="1:55" ht="22.5" customHeight="1">
      <c r="A1177" s="309" t="s">
        <v>570</v>
      </c>
      <c r="B1177" s="310" t="s">
        <v>593</v>
      </c>
      <c r="C1177" s="310" t="s">
        <v>293</v>
      </c>
      <c r="D1177" s="150" t="s">
        <v>41</v>
      </c>
      <c r="E1177" s="143">
        <f t="shared" ref="E1177:E1179" si="1368">H1177+K1177+N1177+Q1177+T1177+W1177+Z1177+AE1177+AJ1177+AO1177+AT1177+AY1177</f>
        <v>400</v>
      </c>
      <c r="F1177" s="143">
        <f t="shared" ref="F1177:F1183" si="1369">I1177+L1177+O1177+R1177+U1177+X1177+AA1177+AF1177+AK1177+AP1177+AU1177+AZ1177</f>
        <v>400</v>
      </c>
      <c r="G1177" s="147"/>
      <c r="H1177" s="143">
        <f>H1178+H1179+H1180+H1182+H1183</f>
        <v>0</v>
      </c>
      <c r="I1177" s="143">
        <f t="shared" ref="I1177" si="1370">I1178+I1179+I1180+I1182+I1183</f>
        <v>0</v>
      </c>
      <c r="J1177" s="143"/>
      <c r="K1177" s="143">
        <f t="shared" ref="K1177:L1177" si="1371">K1178+K1179+K1180+K1182+K1183</f>
        <v>0</v>
      </c>
      <c r="L1177" s="143">
        <f t="shared" si="1371"/>
        <v>0</v>
      </c>
      <c r="M1177" s="143"/>
      <c r="N1177" s="143">
        <f t="shared" ref="N1177:O1177" si="1372">N1178+N1179+N1180+N1182+N1183</f>
        <v>0</v>
      </c>
      <c r="O1177" s="143">
        <f t="shared" si="1372"/>
        <v>0</v>
      </c>
      <c r="P1177" s="143"/>
      <c r="Q1177" s="143">
        <f t="shared" ref="Q1177:R1177" si="1373">Q1178+Q1179+Q1180+Q1182+Q1183</f>
        <v>0</v>
      </c>
      <c r="R1177" s="143">
        <f t="shared" si="1373"/>
        <v>0</v>
      </c>
      <c r="S1177" s="143"/>
      <c r="T1177" s="143">
        <f t="shared" ref="T1177:U1177" si="1374">T1178+T1179+T1180+T1182+T1183</f>
        <v>0</v>
      </c>
      <c r="U1177" s="143">
        <f t="shared" si="1374"/>
        <v>0</v>
      </c>
      <c r="V1177" s="143"/>
      <c r="W1177" s="143">
        <f t="shared" ref="W1177:X1177" si="1375">W1178+W1179+W1180+W1182+W1183</f>
        <v>0</v>
      </c>
      <c r="X1177" s="143">
        <f t="shared" si="1375"/>
        <v>0</v>
      </c>
      <c r="Y1177" s="143"/>
      <c r="Z1177" s="143">
        <f t="shared" ref="Z1177:AC1177" si="1376">Z1178+Z1179+Z1180+Z1182+Z1183</f>
        <v>0</v>
      </c>
      <c r="AA1177" s="143">
        <f t="shared" si="1376"/>
        <v>0</v>
      </c>
      <c r="AB1177" s="143">
        <f t="shared" si="1376"/>
        <v>0</v>
      </c>
      <c r="AC1177" s="143">
        <f t="shared" si="1376"/>
        <v>0</v>
      </c>
      <c r="AD1177" s="143"/>
      <c r="AE1177" s="143">
        <f t="shared" ref="AE1177:AH1177" si="1377">AE1178+AE1179+AE1180+AE1182+AE1183</f>
        <v>0</v>
      </c>
      <c r="AF1177" s="143">
        <f t="shared" si="1377"/>
        <v>0</v>
      </c>
      <c r="AG1177" s="143">
        <f t="shared" si="1377"/>
        <v>0</v>
      </c>
      <c r="AH1177" s="143">
        <f t="shared" si="1377"/>
        <v>0</v>
      </c>
      <c r="AI1177" s="143"/>
      <c r="AJ1177" s="143">
        <f t="shared" ref="AJ1177:AM1177" si="1378">AJ1178+AJ1179+AJ1180+AJ1182+AJ1183</f>
        <v>288.88889</v>
      </c>
      <c r="AK1177" s="143">
        <f t="shared" si="1378"/>
        <v>288.88889</v>
      </c>
      <c r="AL1177" s="143">
        <f t="shared" si="1378"/>
        <v>0</v>
      </c>
      <c r="AM1177" s="143">
        <f t="shared" si="1378"/>
        <v>0</v>
      </c>
      <c r="AN1177" s="143"/>
      <c r="AO1177" s="143">
        <f t="shared" ref="AO1177:AR1177" si="1379">AO1178+AO1179+AO1180+AO1182+AO1183</f>
        <v>111.11111</v>
      </c>
      <c r="AP1177" s="143">
        <f t="shared" si="1379"/>
        <v>111.11111</v>
      </c>
      <c r="AQ1177" s="143">
        <f t="shared" si="1379"/>
        <v>0</v>
      </c>
      <c r="AR1177" s="143">
        <f t="shared" si="1379"/>
        <v>0</v>
      </c>
      <c r="AS1177" s="143"/>
      <c r="AT1177" s="143">
        <f t="shared" ref="AT1177:AW1177" si="1380">AT1178+AT1179+AT1180+AT1182+AT1183</f>
        <v>0</v>
      </c>
      <c r="AU1177" s="143">
        <f t="shared" si="1380"/>
        <v>0</v>
      </c>
      <c r="AV1177" s="143">
        <f t="shared" si="1380"/>
        <v>0</v>
      </c>
      <c r="AW1177" s="143">
        <f t="shared" si="1380"/>
        <v>0</v>
      </c>
      <c r="AX1177" s="143"/>
      <c r="AY1177" s="143">
        <f t="shared" ref="AY1177:AZ1177" si="1381">AY1178+AY1179+AY1180+AY1182+AY1183</f>
        <v>0</v>
      </c>
      <c r="AZ1177" s="143">
        <f t="shared" si="1381"/>
        <v>0</v>
      </c>
      <c r="BA1177" s="147"/>
      <c r="BB1177" s="311" t="s">
        <v>711</v>
      </c>
      <c r="BC1177" s="235"/>
    </row>
    <row r="1178" spans="1:55" ht="32.25" customHeight="1">
      <c r="A1178" s="309"/>
      <c r="B1178" s="310"/>
      <c r="C1178" s="310"/>
      <c r="D1178" s="148" t="s">
        <v>37</v>
      </c>
      <c r="E1178" s="143">
        <f t="shared" si="1368"/>
        <v>30</v>
      </c>
      <c r="F1178" s="143">
        <f t="shared" si="1369"/>
        <v>30</v>
      </c>
      <c r="G1178" s="147"/>
      <c r="H1178" s="143"/>
      <c r="I1178" s="143"/>
      <c r="J1178" s="147"/>
      <c r="K1178" s="143"/>
      <c r="L1178" s="143"/>
      <c r="M1178" s="147"/>
      <c r="N1178" s="143"/>
      <c r="O1178" s="143"/>
      <c r="P1178" s="147"/>
      <c r="Q1178" s="143"/>
      <c r="R1178" s="143"/>
      <c r="S1178" s="147"/>
      <c r="T1178" s="143"/>
      <c r="U1178" s="143"/>
      <c r="V1178" s="147"/>
      <c r="W1178" s="143"/>
      <c r="X1178" s="143"/>
      <c r="Y1178" s="147"/>
      <c r="Z1178" s="143"/>
      <c r="AA1178" s="143"/>
      <c r="AB1178" s="147"/>
      <c r="AC1178" s="147"/>
      <c r="AD1178" s="147"/>
      <c r="AE1178" s="143"/>
      <c r="AF1178" s="143"/>
      <c r="AG1178" s="147"/>
      <c r="AH1178" s="147"/>
      <c r="AI1178" s="147"/>
      <c r="AJ1178" s="221"/>
      <c r="AK1178" s="143"/>
      <c r="AL1178" s="147"/>
      <c r="AM1178" s="147"/>
      <c r="AN1178" s="147"/>
      <c r="AO1178" s="221">
        <v>30</v>
      </c>
      <c r="AP1178" s="221">
        <v>30</v>
      </c>
      <c r="AQ1178" s="147"/>
      <c r="AR1178" s="147"/>
      <c r="AS1178" s="147"/>
      <c r="AT1178" s="143"/>
      <c r="AU1178" s="143"/>
      <c r="AV1178" s="147"/>
      <c r="AW1178" s="147"/>
      <c r="AX1178" s="147"/>
      <c r="AY1178" s="221"/>
      <c r="AZ1178" s="147"/>
      <c r="BA1178" s="147"/>
      <c r="BB1178" s="312"/>
      <c r="BC1178" s="235"/>
    </row>
    <row r="1179" spans="1:55" ht="50.25" customHeight="1">
      <c r="A1179" s="309"/>
      <c r="B1179" s="310"/>
      <c r="C1179" s="310"/>
      <c r="D1179" s="172" t="s">
        <v>2</v>
      </c>
      <c r="E1179" s="143">
        <f t="shared" si="1368"/>
        <v>70</v>
      </c>
      <c r="F1179" s="215">
        <f t="shared" si="1369"/>
        <v>70</v>
      </c>
      <c r="G1179" s="147"/>
      <c r="H1179" s="143"/>
      <c r="I1179" s="143"/>
      <c r="J1179" s="147"/>
      <c r="K1179" s="143"/>
      <c r="L1179" s="143"/>
      <c r="M1179" s="147"/>
      <c r="N1179" s="143"/>
      <c r="O1179" s="143"/>
      <c r="P1179" s="147"/>
      <c r="Q1179" s="143"/>
      <c r="R1179" s="143"/>
      <c r="S1179" s="147"/>
      <c r="T1179" s="143"/>
      <c r="U1179" s="143"/>
      <c r="V1179" s="147"/>
      <c r="W1179" s="143"/>
      <c r="X1179" s="143"/>
      <c r="Y1179" s="147"/>
      <c r="Z1179" s="143"/>
      <c r="AA1179" s="143"/>
      <c r="AB1179" s="147"/>
      <c r="AC1179" s="147"/>
      <c r="AD1179" s="147"/>
      <c r="AE1179" s="143"/>
      <c r="AF1179" s="143"/>
      <c r="AG1179" s="147"/>
      <c r="AH1179" s="147"/>
      <c r="AI1179" s="147"/>
      <c r="AJ1179" s="221"/>
      <c r="AK1179" s="143"/>
      <c r="AL1179" s="147"/>
      <c r="AM1179" s="147"/>
      <c r="AN1179" s="147"/>
      <c r="AO1179" s="221">
        <v>70</v>
      </c>
      <c r="AP1179" s="221">
        <v>70</v>
      </c>
      <c r="AQ1179" s="147"/>
      <c r="AR1179" s="147"/>
      <c r="AS1179" s="147"/>
      <c r="AT1179" s="143"/>
      <c r="AU1179" s="143"/>
      <c r="AV1179" s="147"/>
      <c r="AW1179" s="147"/>
      <c r="AX1179" s="147"/>
      <c r="AY1179" s="221"/>
      <c r="AZ1179" s="147"/>
      <c r="BA1179" s="147"/>
      <c r="BB1179" s="312"/>
      <c r="BC1179" s="235"/>
    </row>
    <row r="1180" spans="1:55" ht="22.5" customHeight="1">
      <c r="A1180" s="309"/>
      <c r="B1180" s="310"/>
      <c r="C1180" s="310"/>
      <c r="D1180" s="234" t="s">
        <v>268</v>
      </c>
      <c r="E1180" s="143">
        <f>H1180+K1180+N1180+Q1180+T1180+W1180+Z1180+AE1180+AJ1180+AO1180+AT1180+AY1180</f>
        <v>230</v>
      </c>
      <c r="F1180" s="143">
        <f t="shared" si="1369"/>
        <v>230</v>
      </c>
      <c r="G1180" s="147"/>
      <c r="H1180" s="143"/>
      <c r="I1180" s="143"/>
      <c r="J1180" s="147"/>
      <c r="K1180" s="143"/>
      <c r="L1180" s="143"/>
      <c r="M1180" s="147"/>
      <c r="N1180" s="143"/>
      <c r="O1180" s="143"/>
      <c r="P1180" s="147"/>
      <c r="Q1180" s="143"/>
      <c r="R1180" s="143"/>
      <c r="S1180" s="147"/>
      <c r="T1180" s="143"/>
      <c r="U1180" s="143"/>
      <c r="V1180" s="147"/>
      <c r="W1180" s="143"/>
      <c r="X1180" s="143"/>
      <c r="Y1180" s="147"/>
      <c r="Z1180" s="143"/>
      <c r="AA1180" s="143"/>
      <c r="AB1180" s="147"/>
      <c r="AC1180" s="147"/>
      <c r="AD1180" s="147"/>
      <c r="AE1180" s="143"/>
      <c r="AF1180" s="143"/>
      <c r="AG1180" s="147"/>
      <c r="AH1180" s="147"/>
      <c r="AI1180" s="147"/>
      <c r="AJ1180" s="221">
        <v>218.88889</v>
      </c>
      <c r="AK1180" s="221">
        <v>218.88889</v>
      </c>
      <c r="AL1180" s="147"/>
      <c r="AM1180" s="147"/>
      <c r="AN1180" s="147"/>
      <c r="AO1180" s="221">
        <f>230-218.88889</f>
        <v>11.111109999999996</v>
      </c>
      <c r="AP1180" s="221">
        <f>230-218.88889</f>
        <v>11.111109999999996</v>
      </c>
      <c r="AQ1180" s="147"/>
      <c r="AR1180" s="147"/>
      <c r="AS1180" s="147"/>
      <c r="AT1180" s="143"/>
      <c r="AU1180" s="143"/>
      <c r="AV1180" s="147"/>
      <c r="AW1180" s="147"/>
      <c r="AX1180" s="147"/>
      <c r="AY1180" s="221"/>
      <c r="AZ1180" s="143"/>
      <c r="BA1180" s="147"/>
      <c r="BB1180" s="312"/>
      <c r="BC1180" s="235"/>
    </row>
    <row r="1181" spans="1:55" ht="82.5" customHeight="1">
      <c r="A1181" s="309"/>
      <c r="B1181" s="310"/>
      <c r="C1181" s="310"/>
      <c r="D1181" s="234" t="s">
        <v>274</v>
      </c>
      <c r="E1181" s="143">
        <f t="shared" ref="E1181:E1183" si="1382">H1181+K1181+N1181+Q1181+T1181+W1181+Z1181+AE1181+AJ1181+AO1181+AT1181+AY1181</f>
        <v>0</v>
      </c>
      <c r="F1181" s="143">
        <f t="shared" si="1369"/>
        <v>0</v>
      </c>
      <c r="G1181" s="147"/>
      <c r="H1181" s="143"/>
      <c r="I1181" s="143"/>
      <c r="J1181" s="147"/>
      <c r="K1181" s="143"/>
      <c r="L1181" s="143"/>
      <c r="M1181" s="147"/>
      <c r="N1181" s="143"/>
      <c r="O1181" s="143"/>
      <c r="P1181" s="147"/>
      <c r="Q1181" s="143"/>
      <c r="R1181" s="143"/>
      <c r="S1181" s="147"/>
      <c r="T1181" s="143"/>
      <c r="U1181" s="143"/>
      <c r="V1181" s="147"/>
      <c r="W1181" s="143"/>
      <c r="X1181" s="143"/>
      <c r="Y1181" s="147"/>
      <c r="Z1181" s="143"/>
      <c r="AA1181" s="143"/>
      <c r="AB1181" s="147"/>
      <c r="AC1181" s="147"/>
      <c r="AD1181" s="147"/>
      <c r="AE1181" s="143"/>
      <c r="AF1181" s="143"/>
      <c r="AG1181" s="147"/>
      <c r="AH1181" s="147"/>
      <c r="AI1181" s="147"/>
      <c r="AJ1181" s="221"/>
      <c r="AK1181" s="143"/>
      <c r="AL1181" s="147"/>
      <c r="AM1181" s="147"/>
      <c r="AN1181" s="147"/>
      <c r="AO1181" s="143"/>
      <c r="AP1181" s="143"/>
      <c r="AQ1181" s="147"/>
      <c r="AR1181" s="147"/>
      <c r="AS1181" s="147"/>
      <c r="AT1181" s="143"/>
      <c r="AU1181" s="143"/>
      <c r="AV1181" s="147"/>
      <c r="AW1181" s="147"/>
      <c r="AX1181" s="147"/>
      <c r="AY1181" s="221"/>
      <c r="AZ1181" s="147"/>
      <c r="BA1181" s="147"/>
      <c r="BB1181" s="312"/>
      <c r="BC1181" s="235"/>
    </row>
    <row r="1182" spans="1:55" ht="22.5" customHeight="1">
      <c r="A1182" s="309"/>
      <c r="B1182" s="310"/>
      <c r="C1182" s="310"/>
      <c r="D1182" s="234" t="s">
        <v>269</v>
      </c>
      <c r="E1182" s="143">
        <f t="shared" si="1382"/>
        <v>70</v>
      </c>
      <c r="F1182" s="143">
        <f t="shared" si="1369"/>
        <v>70</v>
      </c>
      <c r="G1182" s="147"/>
      <c r="H1182" s="143"/>
      <c r="I1182" s="143"/>
      <c r="J1182" s="147"/>
      <c r="K1182" s="143"/>
      <c r="L1182" s="143"/>
      <c r="M1182" s="147"/>
      <c r="N1182" s="143"/>
      <c r="O1182" s="143"/>
      <c r="P1182" s="147"/>
      <c r="Q1182" s="143"/>
      <c r="R1182" s="143"/>
      <c r="S1182" s="147"/>
      <c r="T1182" s="143"/>
      <c r="U1182" s="143"/>
      <c r="V1182" s="147"/>
      <c r="W1182" s="143"/>
      <c r="X1182" s="143"/>
      <c r="Y1182" s="147"/>
      <c r="Z1182" s="143"/>
      <c r="AA1182" s="143"/>
      <c r="AB1182" s="147"/>
      <c r="AC1182" s="147"/>
      <c r="AD1182" s="147"/>
      <c r="AE1182" s="143"/>
      <c r="AF1182" s="143"/>
      <c r="AG1182" s="147"/>
      <c r="AH1182" s="147"/>
      <c r="AI1182" s="147"/>
      <c r="AJ1182" s="160">
        <v>70</v>
      </c>
      <c r="AK1182" s="160">
        <v>70</v>
      </c>
      <c r="AL1182" s="147"/>
      <c r="AM1182" s="147"/>
      <c r="AN1182" s="147"/>
      <c r="AO1182" s="143"/>
      <c r="AP1182" s="143"/>
      <c r="AQ1182" s="147"/>
      <c r="AR1182" s="147"/>
      <c r="AS1182" s="147"/>
      <c r="AT1182" s="143"/>
      <c r="AU1182" s="143"/>
      <c r="AV1182" s="147"/>
      <c r="AW1182" s="147"/>
      <c r="AX1182" s="147"/>
      <c r="AY1182" s="160"/>
      <c r="AZ1182" s="147"/>
      <c r="BA1182" s="147"/>
      <c r="BB1182" s="312"/>
      <c r="BC1182" s="235"/>
    </row>
    <row r="1183" spans="1:55" ht="31.2">
      <c r="A1183" s="309"/>
      <c r="B1183" s="310"/>
      <c r="C1183" s="310"/>
      <c r="D1183" s="235" t="s">
        <v>43</v>
      </c>
      <c r="E1183" s="143">
        <f t="shared" si="1382"/>
        <v>0</v>
      </c>
      <c r="F1183" s="143">
        <f t="shared" si="1369"/>
        <v>0</v>
      </c>
      <c r="G1183" s="147"/>
      <c r="H1183" s="143"/>
      <c r="I1183" s="143"/>
      <c r="J1183" s="147"/>
      <c r="K1183" s="143"/>
      <c r="L1183" s="143"/>
      <c r="M1183" s="147"/>
      <c r="N1183" s="143"/>
      <c r="O1183" s="143"/>
      <c r="P1183" s="147"/>
      <c r="Q1183" s="143"/>
      <c r="R1183" s="143"/>
      <c r="S1183" s="147"/>
      <c r="T1183" s="143"/>
      <c r="U1183" s="143"/>
      <c r="V1183" s="147"/>
      <c r="W1183" s="143"/>
      <c r="X1183" s="143"/>
      <c r="Y1183" s="147"/>
      <c r="Z1183" s="143"/>
      <c r="AA1183" s="143"/>
      <c r="AB1183" s="147"/>
      <c r="AC1183" s="147"/>
      <c r="AD1183" s="147"/>
      <c r="AE1183" s="143"/>
      <c r="AF1183" s="143"/>
      <c r="AG1183" s="147"/>
      <c r="AH1183" s="147"/>
      <c r="AI1183" s="147"/>
      <c r="AJ1183" s="143"/>
      <c r="AK1183" s="143"/>
      <c r="AL1183" s="147"/>
      <c r="AM1183" s="147"/>
      <c r="AN1183" s="147"/>
      <c r="AO1183" s="143"/>
      <c r="AP1183" s="143"/>
      <c r="AQ1183" s="147"/>
      <c r="AR1183" s="147"/>
      <c r="AS1183" s="147"/>
      <c r="AT1183" s="143"/>
      <c r="AU1183" s="143"/>
      <c r="AV1183" s="147"/>
      <c r="AW1183" s="147"/>
      <c r="AX1183" s="147"/>
      <c r="AY1183" s="147"/>
      <c r="AZ1183" s="147"/>
      <c r="BA1183" s="147"/>
      <c r="BB1183" s="313"/>
      <c r="BC1183" s="235"/>
    </row>
    <row r="1184" spans="1:55" ht="22.5" customHeight="1">
      <c r="A1184" s="309" t="s">
        <v>571</v>
      </c>
      <c r="B1184" s="310" t="s">
        <v>594</v>
      </c>
      <c r="C1184" s="310" t="s">
        <v>293</v>
      </c>
      <c r="D1184" s="150" t="s">
        <v>41</v>
      </c>
      <c r="E1184" s="143">
        <f t="shared" ref="E1184:E1186" si="1383">H1184+K1184+N1184+Q1184+T1184+W1184+Z1184+AE1184+AJ1184+AO1184+AT1184+AY1184</f>
        <v>350</v>
      </c>
      <c r="F1184" s="143">
        <f t="shared" ref="F1184:F1190" si="1384">I1184+L1184+O1184+R1184+U1184+X1184+AA1184+AF1184+AK1184+AP1184+AU1184+AZ1184</f>
        <v>350</v>
      </c>
      <c r="G1184" s="147"/>
      <c r="H1184" s="143">
        <f>H1185+H1186+H1187+H1189+H1190</f>
        <v>0</v>
      </c>
      <c r="I1184" s="143">
        <f t="shared" ref="I1184" si="1385">I1185+I1186+I1187+I1189+I1190</f>
        <v>0</v>
      </c>
      <c r="J1184" s="143"/>
      <c r="K1184" s="143">
        <f t="shared" ref="K1184:L1184" si="1386">K1185+K1186+K1187+K1189+K1190</f>
        <v>0</v>
      </c>
      <c r="L1184" s="143">
        <f t="shared" si="1386"/>
        <v>0</v>
      </c>
      <c r="M1184" s="143"/>
      <c r="N1184" s="143">
        <f t="shared" ref="N1184:O1184" si="1387">N1185+N1186+N1187+N1189+N1190</f>
        <v>0</v>
      </c>
      <c r="O1184" s="143">
        <f t="shared" si="1387"/>
        <v>0</v>
      </c>
      <c r="P1184" s="143"/>
      <c r="Q1184" s="143">
        <f t="shared" ref="Q1184:R1184" si="1388">Q1185+Q1186+Q1187+Q1189+Q1190</f>
        <v>0</v>
      </c>
      <c r="R1184" s="143">
        <f t="shared" si="1388"/>
        <v>0</v>
      </c>
      <c r="S1184" s="143"/>
      <c r="T1184" s="143">
        <f t="shared" ref="T1184:U1184" si="1389">T1185+T1186+T1187+T1189+T1190</f>
        <v>0</v>
      </c>
      <c r="U1184" s="143">
        <f t="shared" si="1389"/>
        <v>0</v>
      </c>
      <c r="V1184" s="143"/>
      <c r="W1184" s="143">
        <f t="shared" ref="W1184:X1184" si="1390">W1185+W1186+W1187+W1189+W1190</f>
        <v>0</v>
      </c>
      <c r="X1184" s="143">
        <f t="shared" si="1390"/>
        <v>0</v>
      </c>
      <c r="Y1184" s="143"/>
      <c r="Z1184" s="143">
        <f t="shared" ref="Z1184:AC1184" si="1391">Z1185+Z1186+Z1187+Z1189+Z1190</f>
        <v>0</v>
      </c>
      <c r="AA1184" s="143">
        <f t="shared" si="1391"/>
        <v>0</v>
      </c>
      <c r="AB1184" s="143">
        <f t="shared" si="1391"/>
        <v>0</v>
      </c>
      <c r="AC1184" s="143">
        <f t="shared" si="1391"/>
        <v>0</v>
      </c>
      <c r="AD1184" s="143"/>
      <c r="AE1184" s="143">
        <f t="shared" ref="AE1184:AH1184" si="1392">AE1185+AE1186+AE1187+AE1189+AE1190</f>
        <v>0</v>
      </c>
      <c r="AF1184" s="143">
        <f t="shared" si="1392"/>
        <v>0</v>
      </c>
      <c r="AG1184" s="143">
        <f t="shared" si="1392"/>
        <v>0</v>
      </c>
      <c r="AH1184" s="143">
        <f t="shared" si="1392"/>
        <v>0</v>
      </c>
      <c r="AI1184" s="143"/>
      <c r="AJ1184" s="143">
        <f t="shared" ref="AJ1184:AM1184" si="1393">AJ1185+AJ1186+AJ1187+AJ1189+AJ1190</f>
        <v>294.44443999999999</v>
      </c>
      <c r="AK1184" s="143">
        <f t="shared" si="1393"/>
        <v>294.44443999999999</v>
      </c>
      <c r="AL1184" s="143">
        <f t="shared" si="1393"/>
        <v>0</v>
      </c>
      <c r="AM1184" s="143">
        <f t="shared" si="1393"/>
        <v>0</v>
      </c>
      <c r="AN1184" s="143"/>
      <c r="AO1184" s="143">
        <f t="shared" ref="AO1184:AR1184" si="1394">AO1185+AO1186+AO1187+AO1189+AO1190</f>
        <v>55.555560000000014</v>
      </c>
      <c r="AP1184" s="143">
        <f t="shared" si="1394"/>
        <v>55.555560000000014</v>
      </c>
      <c r="AQ1184" s="143">
        <f t="shared" si="1394"/>
        <v>0</v>
      </c>
      <c r="AR1184" s="143">
        <f t="shared" si="1394"/>
        <v>0</v>
      </c>
      <c r="AS1184" s="143"/>
      <c r="AT1184" s="143">
        <f t="shared" ref="AT1184:AW1184" si="1395">AT1185+AT1186+AT1187+AT1189+AT1190</f>
        <v>0</v>
      </c>
      <c r="AU1184" s="143">
        <f t="shared" si="1395"/>
        <v>0</v>
      </c>
      <c r="AV1184" s="143">
        <f t="shared" si="1395"/>
        <v>0</v>
      </c>
      <c r="AW1184" s="143">
        <f t="shared" si="1395"/>
        <v>0</v>
      </c>
      <c r="AX1184" s="143"/>
      <c r="AY1184" s="143">
        <f t="shared" ref="AY1184:AZ1184" si="1396">AY1185+AY1186+AY1187+AY1189+AY1190</f>
        <v>0</v>
      </c>
      <c r="AZ1184" s="143">
        <f t="shared" si="1396"/>
        <v>0</v>
      </c>
      <c r="BA1184" s="147"/>
      <c r="BB1184" s="311" t="s">
        <v>711</v>
      </c>
      <c r="BC1184" s="235"/>
    </row>
    <row r="1185" spans="1:55" ht="32.25" customHeight="1">
      <c r="A1185" s="309"/>
      <c r="B1185" s="310"/>
      <c r="C1185" s="310"/>
      <c r="D1185" s="148" t="s">
        <v>37</v>
      </c>
      <c r="E1185" s="143">
        <f t="shared" si="1383"/>
        <v>15</v>
      </c>
      <c r="F1185" s="143">
        <f t="shared" si="1384"/>
        <v>15</v>
      </c>
      <c r="G1185" s="147"/>
      <c r="H1185" s="143"/>
      <c r="I1185" s="143"/>
      <c r="J1185" s="147"/>
      <c r="K1185" s="143"/>
      <c r="L1185" s="143"/>
      <c r="M1185" s="147"/>
      <c r="N1185" s="143"/>
      <c r="O1185" s="143"/>
      <c r="P1185" s="147"/>
      <c r="Q1185" s="143"/>
      <c r="R1185" s="143"/>
      <c r="S1185" s="147"/>
      <c r="T1185" s="143"/>
      <c r="U1185" s="143"/>
      <c r="V1185" s="147"/>
      <c r="W1185" s="143"/>
      <c r="X1185" s="143"/>
      <c r="Y1185" s="147"/>
      <c r="Z1185" s="143"/>
      <c r="AA1185" s="143"/>
      <c r="AB1185" s="147"/>
      <c r="AC1185" s="147"/>
      <c r="AD1185" s="147"/>
      <c r="AE1185" s="143"/>
      <c r="AF1185" s="143"/>
      <c r="AG1185" s="147"/>
      <c r="AH1185" s="147"/>
      <c r="AI1185" s="147"/>
      <c r="AJ1185" s="221"/>
      <c r="AK1185" s="143"/>
      <c r="AL1185" s="147"/>
      <c r="AM1185" s="147"/>
      <c r="AN1185" s="147"/>
      <c r="AO1185" s="221">
        <v>15</v>
      </c>
      <c r="AP1185" s="221">
        <v>15</v>
      </c>
      <c r="AQ1185" s="147"/>
      <c r="AR1185" s="147"/>
      <c r="AS1185" s="147"/>
      <c r="AT1185" s="143"/>
      <c r="AU1185" s="143"/>
      <c r="AV1185" s="147"/>
      <c r="AW1185" s="147"/>
      <c r="AX1185" s="147"/>
      <c r="AY1185" s="221"/>
      <c r="AZ1185" s="147"/>
      <c r="BA1185" s="147"/>
      <c r="BB1185" s="312"/>
      <c r="BC1185" s="235"/>
    </row>
    <row r="1186" spans="1:55" ht="50.25" customHeight="1">
      <c r="A1186" s="309"/>
      <c r="B1186" s="310"/>
      <c r="C1186" s="310"/>
      <c r="D1186" s="172" t="s">
        <v>2</v>
      </c>
      <c r="E1186" s="143">
        <f t="shared" si="1383"/>
        <v>35</v>
      </c>
      <c r="F1186" s="143">
        <f t="shared" si="1384"/>
        <v>35</v>
      </c>
      <c r="G1186" s="147"/>
      <c r="H1186" s="143"/>
      <c r="I1186" s="143"/>
      <c r="J1186" s="147"/>
      <c r="K1186" s="143"/>
      <c r="L1186" s="143"/>
      <c r="M1186" s="147"/>
      <c r="N1186" s="143"/>
      <c r="O1186" s="143"/>
      <c r="P1186" s="147"/>
      <c r="Q1186" s="143"/>
      <c r="R1186" s="143"/>
      <c r="S1186" s="147"/>
      <c r="T1186" s="143"/>
      <c r="U1186" s="143"/>
      <c r="V1186" s="147"/>
      <c r="W1186" s="143"/>
      <c r="X1186" s="143"/>
      <c r="Y1186" s="147"/>
      <c r="Z1186" s="143"/>
      <c r="AA1186" s="143"/>
      <c r="AB1186" s="147"/>
      <c r="AC1186" s="147"/>
      <c r="AD1186" s="147"/>
      <c r="AE1186" s="143"/>
      <c r="AF1186" s="143"/>
      <c r="AG1186" s="147"/>
      <c r="AH1186" s="147"/>
      <c r="AI1186" s="147"/>
      <c r="AJ1186" s="221"/>
      <c r="AK1186" s="143"/>
      <c r="AL1186" s="147"/>
      <c r="AM1186" s="147"/>
      <c r="AN1186" s="147"/>
      <c r="AO1186" s="221">
        <v>35</v>
      </c>
      <c r="AP1186" s="221">
        <v>35</v>
      </c>
      <c r="AQ1186" s="147"/>
      <c r="AR1186" s="147"/>
      <c r="AS1186" s="147"/>
      <c r="AT1186" s="143"/>
      <c r="AU1186" s="143"/>
      <c r="AV1186" s="147"/>
      <c r="AW1186" s="147"/>
      <c r="AX1186" s="147"/>
      <c r="AY1186" s="221"/>
      <c r="AZ1186" s="147"/>
      <c r="BA1186" s="147"/>
      <c r="BB1186" s="312"/>
      <c r="BC1186" s="235"/>
    </row>
    <row r="1187" spans="1:55" ht="22.5" customHeight="1">
      <c r="A1187" s="309"/>
      <c r="B1187" s="310"/>
      <c r="C1187" s="310"/>
      <c r="D1187" s="234" t="s">
        <v>268</v>
      </c>
      <c r="E1187" s="143">
        <f>H1187+K1187+N1187+Q1187+T1187+W1187+Z1187+AE1187+AJ1187+AO1187+AT1187+AY1187</f>
        <v>180</v>
      </c>
      <c r="F1187" s="143">
        <f t="shared" si="1384"/>
        <v>180</v>
      </c>
      <c r="G1187" s="147"/>
      <c r="H1187" s="143"/>
      <c r="I1187" s="143"/>
      <c r="J1187" s="147"/>
      <c r="K1187" s="143"/>
      <c r="L1187" s="143"/>
      <c r="M1187" s="147"/>
      <c r="N1187" s="143"/>
      <c r="O1187" s="143"/>
      <c r="P1187" s="147"/>
      <c r="Q1187" s="143"/>
      <c r="R1187" s="143"/>
      <c r="S1187" s="147"/>
      <c r="T1187" s="143"/>
      <c r="U1187" s="143"/>
      <c r="V1187" s="147"/>
      <c r="W1187" s="143"/>
      <c r="X1187" s="143"/>
      <c r="Y1187" s="147"/>
      <c r="Z1187" s="143"/>
      <c r="AA1187" s="143"/>
      <c r="AB1187" s="147"/>
      <c r="AC1187" s="147"/>
      <c r="AD1187" s="147"/>
      <c r="AE1187" s="143"/>
      <c r="AF1187" s="143"/>
      <c r="AG1187" s="147"/>
      <c r="AH1187" s="147"/>
      <c r="AI1187" s="147"/>
      <c r="AJ1187" s="221">
        <v>174.44443999999999</v>
      </c>
      <c r="AK1187" s="221">
        <v>174.44443999999999</v>
      </c>
      <c r="AL1187" s="147"/>
      <c r="AM1187" s="147"/>
      <c r="AN1187" s="147"/>
      <c r="AO1187" s="221">
        <f>180-174.44444</f>
        <v>5.555560000000014</v>
      </c>
      <c r="AP1187" s="221">
        <f>180-174.44444</f>
        <v>5.555560000000014</v>
      </c>
      <c r="AQ1187" s="147"/>
      <c r="AR1187" s="147"/>
      <c r="AS1187" s="147"/>
      <c r="AT1187" s="143"/>
      <c r="AU1187" s="143"/>
      <c r="AV1187" s="147"/>
      <c r="AW1187" s="147"/>
      <c r="AX1187" s="147"/>
      <c r="AY1187" s="221"/>
      <c r="AZ1187" s="143"/>
      <c r="BA1187" s="147"/>
      <c r="BB1187" s="312"/>
      <c r="BC1187" s="235"/>
    </row>
    <row r="1188" spans="1:55" ht="82.5" customHeight="1">
      <c r="A1188" s="309"/>
      <c r="B1188" s="310"/>
      <c r="C1188" s="310"/>
      <c r="D1188" s="234" t="s">
        <v>274</v>
      </c>
      <c r="E1188" s="143">
        <f t="shared" ref="E1188:E1190" si="1397">H1188+K1188+N1188+Q1188+T1188+W1188+Z1188+AE1188+AJ1188+AO1188+AT1188+AY1188</f>
        <v>0</v>
      </c>
      <c r="F1188" s="143">
        <f t="shared" si="1384"/>
        <v>0</v>
      </c>
      <c r="G1188" s="147"/>
      <c r="H1188" s="143"/>
      <c r="I1188" s="143"/>
      <c r="J1188" s="147"/>
      <c r="K1188" s="143"/>
      <c r="L1188" s="143"/>
      <c r="M1188" s="147"/>
      <c r="N1188" s="143"/>
      <c r="O1188" s="143"/>
      <c r="P1188" s="147"/>
      <c r="Q1188" s="143"/>
      <c r="R1188" s="143"/>
      <c r="S1188" s="147"/>
      <c r="T1188" s="143"/>
      <c r="U1188" s="143"/>
      <c r="V1188" s="147"/>
      <c r="W1188" s="143"/>
      <c r="X1188" s="143"/>
      <c r="Y1188" s="147"/>
      <c r="Z1188" s="143"/>
      <c r="AA1188" s="143"/>
      <c r="AB1188" s="147"/>
      <c r="AC1188" s="147"/>
      <c r="AD1188" s="147"/>
      <c r="AE1188" s="143"/>
      <c r="AF1188" s="143"/>
      <c r="AG1188" s="147"/>
      <c r="AH1188" s="147"/>
      <c r="AI1188" s="147"/>
      <c r="AJ1188" s="147"/>
      <c r="AK1188" s="143"/>
      <c r="AL1188" s="147"/>
      <c r="AM1188" s="147"/>
      <c r="AN1188" s="147"/>
      <c r="AO1188" s="143"/>
      <c r="AP1188" s="143"/>
      <c r="AQ1188" s="147"/>
      <c r="AR1188" s="147"/>
      <c r="AS1188" s="147"/>
      <c r="AT1188" s="143"/>
      <c r="AU1188" s="143"/>
      <c r="AV1188" s="147"/>
      <c r="AW1188" s="147"/>
      <c r="AX1188" s="147"/>
      <c r="AY1188" s="147"/>
      <c r="AZ1188" s="147"/>
      <c r="BA1188" s="147"/>
      <c r="BB1188" s="312"/>
      <c r="BC1188" s="235"/>
    </row>
    <row r="1189" spans="1:55" ht="22.5" customHeight="1">
      <c r="A1189" s="309"/>
      <c r="B1189" s="310"/>
      <c r="C1189" s="310"/>
      <c r="D1189" s="234" t="s">
        <v>269</v>
      </c>
      <c r="E1189" s="143">
        <f t="shared" si="1397"/>
        <v>120</v>
      </c>
      <c r="F1189" s="143">
        <f t="shared" si="1384"/>
        <v>120</v>
      </c>
      <c r="G1189" s="147"/>
      <c r="H1189" s="143"/>
      <c r="I1189" s="143"/>
      <c r="J1189" s="147"/>
      <c r="K1189" s="143"/>
      <c r="L1189" s="143"/>
      <c r="M1189" s="147"/>
      <c r="N1189" s="143"/>
      <c r="O1189" s="143"/>
      <c r="P1189" s="147"/>
      <c r="Q1189" s="143"/>
      <c r="R1189" s="143"/>
      <c r="S1189" s="147"/>
      <c r="T1189" s="143"/>
      <c r="U1189" s="143"/>
      <c r="V1189" s="147"/>
      <c r="W1189" s="143"/>
      <c r="X1189" s="143"/>
      <c r="Y1189" s="147"/>
      <c r="Z1189" s="143"/>
      <c r="AA1189" s="143"/>
      <c r="AB1189" s="147"/>
      <c r="AC1189" s="147"/>
      <c r="AD1189" s="147"/>
      <c r="AE1189" s="143"/>
      <c r="AF1189" s="143"/>
      <c r="AG1189" s="147"/>
      <c r="AH1189" s="147"/>
      <c r="AI1189" s="147"/>
      <c r="AJ1189" s="160">
        <v>120</v>
      </c>
      <c r="AK1189" s="160">
        <v>120</v>
      </c>
      <c r="AL1189" s="147"/>
      <c r="AM1189" s="147"/>
      <c r="AN1189" s="147"/>
      <c r="AO1189" s="143"/>
      <c r="AP1189" s="143"/>
      <c r="AQ1189" s="147"/>
      <c r="AR1189" s="147"/>
      <c r="AS1189" s="147"/>
      <c r="AT1189" s="143"/>
      <c r="AU1189" s="143"/>
      <c r="AV1189" s="147"/>
      <c r="AW1189" s="147"/>
      <c r="AX1189" s="147"/>
      <c r="AY1189" s="160"/>
      <c r="AZ1189" s="147"/>
      <c r="BA1189" s="147"/>
      <c r="BB1189" s="312"/>
      <c r="BC1189" s="235"/>
    </row>
    <row r="1190" spans="1:55" ht="31.2">
      <c r="A1190" s="309"/>
      <c r="B1190" s="310"/>
      <c r="C1190" s="310"/>
      <c r="D1190" s="235" t="s">
        <v>43</v>
      </c>
      <c r="E1190" s="143">
        <f t="shared" si="1397"/>
        <v>0</v>
      </c>
      <c r="F1190" s="143">
        <f t="shared" si="1384"/>
        <v>0</v>
      </c>
      <c r="G1190" s="147"/>
      <c r="H1190" s="143"/>
      <c r="I1190" s="143"/>
      <c r="J1190" s="147"/>
      <c r="K1190" s="143"/>
      <c r="L1190" s="143"/>
      <c r="M1190" s="147"/>
      <c r="N1190" s="143"/>
      <c r="O1190" s="143"/>
      <c r="P1190" s="147"/>
      <c r="Q1190" s="143"/>
      <c r="R1190" s="143"/>
      <c r="S1190" s="147"/>
      <c r="T1190" s="143"/>
      <c r="U1190" s="143"/>
      <c r="V1190" s="147"/>
      <c r="W1190" s="143"/>
      <c r="X1190" s="143"/>
      <c r="Y1190" s="147"/>
      <c r="Z1190" s="143"/>
      <c r="AA1190" s="143"/>
      <c r="AB1190" s="147"/>
      <c r="AC1190" s="147"/>
      <c r="AD1190" s="147"/>
      <c r="AE1190" s="143"/>
      <c r="AF1190" s="143"/>
      <c r="AG1190" s="147"/>
      <c r="AH1190" s="147"/>
      <c r="AI1190" s="147"/>
      <c r="AJ1190" s="143"/>
      <c r="AK1190" s="143"/>
      <c r="AL1190" s="147"/>
      <c r="AM1190" s="147"/>
      <c r="AN1190" s="147"/>
      <c r="AO1190" s="143"/>
      <c r="AP1190" s="143"/>
      <c r="AQ1190" s="147"/>
      <c r="AR1190" s="147"/>
      <c r="AS1190" s="147"/>
      <c r="AT1190" s="143"/>
      <c r="AU1190" s="143"/>
      <c r="AV1190" s="147"/>
      <c r="AW1190" s="147"/>
      <c r="AX1190" s="147"/>
      <c r="AY1190" s="147"/>
      <c r="AZ1190" s="147"/>
      <c r="BA1190" s="147"/>
      <c r="BB1190" s="313"/>
      <c r="BC1190" s="235"/>
    </row>
    <row r="1191" spans="1:55" ht="22.5" customHeight="1">
      <c r="A1191" s="309" t="s">
        <v>572</v>
      </c>
      <c r="B1191" s="310" t="s">
        <v>595</v>
      </c>
      <c r="C1191" s="310" t="s">
        <v>293</v>
      </c>
      <c r="D1191" s="150" t="s">
        <v>41</v>
      </c>
      <c r="E1191" s="143">
        <f t="shared" ref="E1191:E1193" si="1398">H1191+K1191+N1191+Q1191+T1191+W1191+Z1191+AE1191+AJ1191+AO1191+AT1191+AY1191</f>
        <v>400</v>
      </c>
      <c r="F1191" s="143">
        <f t="shared" ref="F1191:F1204" si="1399">I1191+L1191+O1191+R1191+U1191+X1191+AA1191+AF1191+AK1191+AP1191+AU1191+AZ1191</f>
        <v>400</v>
      </c>
      <c r="G1191" s="147"/>
      <c r="H1191" s="143">
        <f>H1192+H1193+H1194+H1196+H1197</f>
        <v>0</v>
      </c>
      <c r="I1191" s="143">
        <f t="shared" ref="I1191" si="1400">I1192+I1193+I1194+I1196+I1197</f>
        <v>0</v>
      </c>
      <c r="J1191" s="143"/>
      <c r="K1191" s="143">
        <f t="shared" ref="K1191:L1191" si="1401">K1192+K1193+K1194+K1196+K1197</f>
        <v>0</v>
      </c>
      <c r="L1191" s="143">
        <f t="shared" si="1401"/>
        <v>0</v>
      </c>
      <c r="M1191" s="143"/>
      <c r="N1191" s="143">
        <f t="shared" ref="N1191:O1191" si="1402">N1192+N1193+N1194+N1196+N1197</f>
        <v>0</v>
      </c>
      <c r="O1191" s="143">
        <f t="shared" si="1402"/>
        <v>0</v>
      </c>
      <c r="P1191" s="143"/>
      <c r="Q1191" s="143">
        <f t="shared" ref="Q1191:R1191" si="1403">Q1192+Q1193+Q1194+Q1196+Q1197</f>
        <v>0</v>
      </c>
      <c r="R1191" s="143">
        <f t="shared" si="1403"/>
        <v>0</v>
      </c>
      <c r="S1191" s="143"/>
      <c r="T1191" s="143">
        <f t="shared" ref="T1191:U1191" si="1404">T1192+T1193+T1194+T1196+T1197</f>
        <v>0</v>
      </c>
      <c r="U1191" s="143">
        <f t="shared" si="1404"/>
        <v>0</v>
      </c>
      <c r="V1191" s="143"/>
      <c r="W1191" s="143">
        <f t="shared" ref="W1191:X1191" si="1405">W1192+W1193+W1194+W1196+W1197</f>
        <v>0</v>
      </c>
      <c r="X1191" s="143">
        <f t="shared" si="1405"/>
        <v>0</v>
      </c>
      <c r="Y1191" s="143"/>
      <c r="Z1191" s="143">
        <f t="shared" ref="Z1191:AC1191" si="1406">Z1192+Z1193+Z1194+Z1196+Z1197</f>
        <v>0</v>
      </c>
      <c r="AA1191" s="143">
        <f t="shared" si="1406"/>
        <v>0</v>
      </c>
      <c r="AB1191" s="143">
        <f t="shared" si="1406"/>
        <v>0</v>
      </c>
      <c r="AC1191" s="143">
        <f t="shared" si="1406"/>
        <v>0</v>
      </c>
      <c r="AD1191" s="143"/>
      <c r="AE1191" s="143">
        <f t="shared" ref="AE1191:AH1191" si="1407">AE1192+AE1193+AE1194+AE1196+AE1197</f>
        <v>0</v>
      </c>
      <c r="AF1191" s="143">
        <f t="shared" si="1407"/>
        <v>0</v>
      </c>
      <c r="AG1191" s="143">
        <f t="shared" si="1407"/>
        <v>0</v>
      </c>
      <c r="AH1191" s="143">
        <f t="shared" si="1407"/>
        <v>0</v>
      </c>
      <c r="AI1191" s="143"/>
      <c r="AJ1191" s="143">
        <f t="shared" ref="AJ1191:AM1191" si="1408">AJ1192+AJ1193+AJ1194+AJ1196+AJ1197</f>
        <v>0</v>
      </c>
      <c r="AK1191" s="143">
        <f t="shared" si="1408"/>
        <v>0</v>
      </c>
      <c r="AL1191" s="143">
        <f t="shared" si="1408"/>
        <v>0</v>
      </c>
      <c r="AM1191" s="143">
        <f t="shared" si="1408"/>
        <v>0</v>
      </c>
      <c r="AN1191" s="143"/>
      <c r="AO1191" s="143">
        <f t="shared" ref="AO1191:AR1191" si="1409">AO1192+AO1193+AO1194+AO1196+AO1197</f>
        <v>288.88889</v>
      </c>
      <c r="AP1191" s="143">
        <f t="shared" si="1409"/>
        <v>288.88889</v>
      </c>
      <c r="AQ1191" s="143">
        <f t="shared" si="1409"/>
        <v>0</v>
      </c>
      <c r="AR1191" s="143">
        <f t="shared" si="1409"/>
        <v>0</v>
      </c>
      <c r="AS1191" s="143"/>
      <c r="AT1191" s="143">
        <f t="shared" ref="AT1191:AW1191" si="1410">AT1192+AT1193+AT1194+AT1196+AT1197</f>
        <v>111.11111</v>
      </c>
      <c r="AU1191" s="143">
        <f t="shared" si="1410"/>
        <v>111.11111</v>
      </c>
      <c r="AV1191" s="143">
        <f t="shared" si="1410"/>
        <v>0</v>
      </c>
      <c r="AW1191" s="143">
        <f t="shared" si="1410"/>
        <v>0</v>
      </c>
      <c r="AX1191" s="143"/>
      <c r="AY1191" s="143">
        <f t="shared" ref="AY1191:AZ1191" si="1411">AY1192+AY1193+AY1194+AY1196+AY1197</f>
        <v>0</v>
      </c>
      <c r="AZ1191" s="143">
        <f t="shared" si="1411"/>
        <v>0</v>
      </c>
      <c r="BA1191" s="147"/>
      <c r="BB1191" s="311" t="s">
        <v>711</v>
      </c>
      <c r="BC1191" s="235"/>
    </row>
    <row r="1192" spans="1:55" ht="32.25" customHeight="1">
      <c r="A1192" s="309"/>
      <c r="B1192" s="310"/>
      <c r="C1192" s="310"/>
      <c r="D1192" s="148" t="s">
        <v>37</v>
      </c>
      <c r="E1192" s="143">
        <f t="shared" si="1398"/>
        <v>30</v>
      </c>
      <c r="F1192" s="143">
        <f t="shared" si="1399"/>
        <v>30</v>
      </c>
      <c r="G1192" s="147"/>
      <c r="H1192" s="143"/>
      <c r="I1192" s="143"/>
      <c r="J1192" s="147"/>
      <c r="K1192" s="143"/>
      <c r="L1192" s="143"/>
      <c r="M1192" s="147"/>
      <c r="N1192" s="143"/>
      <c r="O1192" s="143"/>
      <c r="P1192" s="147"/>
      <c r="Q1192" s="143"/>
      <c r="R1192" s="143"/>
      <c r="S1192" s="147"/>
      <c r="T1192" s="143"/>
      <c r="U1192" s="143"/>
      <c r="V1192" s="147"/>
      <c r="W1192" s="143"/>
      <c r="X1192" s="143"/>
      <c r="Y1192" s="147"/>
      <c r="Z1192" s="143"/>
      <c r="AA1192" s="143"/>
      <c r="AB1192" s="147"/>
      <c r="AC1192" s="147"/>
      <c r="AD1192" s="147"/>
      <c r="AE1192" s="143"/>
      <c r="AF1192" s="143"/>
      <c r="AG1192" s="147"/>
      <c r="AH1192" s="147"/>
      <c r="AI1192" s="147"/>
      <c r="AJ1192" s="221"/>
      <c r="AK1192" s="143"/>
      <c r="AL1192" s="147"/>
      <c r="AM1192" s="147"/>
      <c r="AN1192" s="147"/>
      <c r="AO1192" s="221"/>
      <c r="AP1192" s="143"/>
      <c r="AQ1192" s="147"/>
      <c r="AR1192" s="147"/>
      <c r="AS1192" s="147"/>
      <c r="AT1192" s="221">
        <v>30</v>
      </c>
      <c r="AU1192" s="221">
        <v>30</v>
      </c>
      <c r="AV1192" s="147"/>
      <c r="AW1192" s="147"/>
      <c r="AX1192" s="147"/>
      <c r="AY1192" s="221"/>
      <c r="AZ1192" s="147"/>
      <c r="BA1192" s="147"/>
      <c r="BB1192" s="312"/>
      <c r="BC1192" s="235"/>
    </row>
    <row r="1193" spans="1:55" ht="50.25" customHeight="1">
      <c r="A1193" s="309"/>
      <c r="B1193" s="310"/>
      <c r="C1193" s="310"/>
      <c r="D1193" s="172" t="s">
        <v>2</v>
      </c>
      <c r="E1193" s="143">
        <f t="shared" si="1398"/>
        <v>70</v>
      </c>
      <c r="F1193" s="215">
        <f t="shared" si="1399"/>
        <v>70</v>
      </c>
      <c r="G1193" s="147"/>
      <c r="H1193" s="143"/>
      <c r="I1193" s="143"/>
      <c r="J1193" s="147"/>
      <c r="K1193" s="143"/>
      <c r="L1193" s="143"/>
      <c r="M1193" s="147"/>
      <c r="N1193" s="143"/>
      <c r="O1193" s="143"/>
      <c r="P1193" s="147"/>
      <c r="Q1193" s="143"/>
      <c r="R1193" s="143"/>
      <c r="S1193" s="147"/>
      <c r="T1193" s="143"/>
      <c r="U1193" s="143"/>
      <c r="V1193" s="147"/>
      <c r="W1193" s="143"/>
      <c r="X1193" s="143"/>
      <c r="Y1193" s="147"/>
      <c r="Z1193" s="143"/>
      <c r="AA1193" s="143"/>
      <c r="AB1193" s="147"/>
      <c r="AC1193" s="147"/>
      <c r="AD1193" s="147"/>
      <c r="AE1193" s="143"/>
      <c r="AF1193" s="143"/>
      <c r="AG1193" s="147"/>
      <c r="AH1193" s="147"/>
      <c r="AI1193" s="147"/>
      <c r="AJ1193" s="221"/>
      <c r="AK1193" s="143"/>
      <c r="AL1193" s="147"/>
      <c r="AM1193" s="147"/>
      <c r="AN1193" s="147"/>
      <c r="AO1193" s="221"/>
      <c r="AP1193" s="143"/>
      <c r="AQ1193" s="147"/>
      <c r="AR1193" s="147"/>
      <c r="AS1193" s="147"/>
      <c r="AT1193" s="221">
        <v>70</v>
      </c>
      <c r="AU1193" s="221">
        <v>70</v>
      </c>
      <c r="AV1193" s="147"/>
      <c r="AW1193" s="147"/>
      <c r="AX1193" s="147"/>
      <c r="AY1193" s="221"/>
      <c r="AZ1193" s="147"/>
      <c r="BA1193" s="147"/>
      <c r="BB1193" s="312"/>
      <c r="BC1193" s="235"/>
    </row>
    <row r="1194" spans="1:55" ht="22.5" customHeight="1">
      <c r="A1194" s="309"/>
      <c r="B1194" s="310"/>
      <c r="C1194" s="310"/>
      <c r="D1194" s="234" t="s">
        <v>268</v>
      </c>
      <c r="E1194" s="143">
        <f>H1194+K1194+N1194+Q1194+T1194+W1194+Z1194+AE1194+AJ1194+AO1194+AT1194+AY1194</f>
        <v>250</v>
      </c>
      <c r="F1194" s="143">
        <f t="shared" si="1399"/>
        <v>250</v>
      </c>
      <c r="G1194" s="147"/>
      <c r="H1194" s="143"/>
      <c r="I1194" s="143"/>
      <c r="J1194" s="147"/>
      <c r="K1194" s="143"/>
      <c r="L1194" s="143"/>
      <c r="M1194" s="147"/>
      <c r="N1194" s="143"/>
      <c r="O1194" s="143"/>
      <c r="P1194" s="147"/>
      <c r="Q1194" s="143"/>
      <c r="R1194" s="143"/>
      <c r="S1194" s="147"/>
      <c r="T1194" s="143"/>
      <c r="U1194" s="143"/>
      <c r="V1194" s="147"/>
      <c r="W1194" s="143"/>
      <c r="X1194" s="143"/>
      <c r="Y1194" s="147"/>
      <c r="Z1194" s="143"/>
      <c r="AA1194" s="143"/>
      <c r="AB1194" s="147"/>
      <c r="AC1194" s="147"/>
      <c r="AD1194" s="147"/>
      <c r="AE1194" s="143"/>
      <c r="AF1194" s="143"/>
      <c r="AG1194" s="147"/>
      <c r="AH1194" s="147"/>
      <c r="AI1194" s="147"/>
      <c r="AJ1194" s="221"/>
      <c r="AK1194" s="143"/>
      <c r="AL1194" s="147"/>
      <c r="AM1194" s="147"/>
      <c r="AN1194" s="147"/>
      <c r="AO1194" s="143">
        <v>238.88889</v>
      </c>
      <c r="AP1194" s="143">
        <v>238.88889</v>
      </c>
      <c r="AQ1194" s="147"/>
      <c r="AR1194" s="147"/>
      <c r="AS1194" s="147"/>
      <c r="AT1194" s="221">
        <f>250-238.88889</f>
        <v>11.111109999999996</v>
      </c>
      <c r="AU1194" s="221">
        <f>250-238.88889</f>
        <v>11.111109999999996</v>
      </c>
      <c r="AV1194" s="147"/>
      <c r="AW1194" s="147"/>
      <c r="AX1194" s="147"/>
      <c r="AY1194" s="221"/>
      <c r="AZ1194" s="143"/>
      <c r="BA1194" s="147"/>
      <c r="BB1194" s="312"/>
      <c r="BC1194" s="235"/>
    </row>
    <row r="1195" spans="1:55" ht="82.5" customHeight="1">
      <c r="A1195" s="309"/>
      <c r="B1195" s="310"/>
      <c r="C1195" s="310"/>
      <c r="D1195" s="234" t="s">
        <v>274</v>
      </c>
      <c r="E1195" s="143">
        <f t="shared" ref="E1195:E1200" si="1412">H1195+K1195+N1195+Q1195+T1195+W1195+Z1195+AE1195+AJ1195+AO1195+AT1195+AY1195</f>
        <v>0</v>
      </c>
      <c r="F1195" s="143">
        <f t="shared" si="1399"/>
        <v>0</v>
      </c>
      <c r="G1195" s="147"/>
      <c r="H1195" s="143"/>
      <c r="I1195" s="143"/>
      <c r="J1195" s="147"/>
      <c r="K1195" s="143"/>
      <c r="L1195" s="143"/>
      <c r="M1195" s="147"/>
      <c r="N1195" s="143"/>
      <c r="O1195" s="143"/>
      <c r="P1195" s="147"/>
      <c r="Q1195" s="143"/>
      <c r="R1195" s="143"/>
      <c r="S1195" s="147"/>
      <c r="T1195" s="143"/>
      <c r="U1195" s="143"/>
      <c r="V1195" s="147"/>
      <c r="W1195" s="143"/>
      <c r="X1195" s="143"/>
      <c r="Y1195" s="147"/>
      <c r="Z1195" s="143"/>
      <c r="AA1195" s="143"/>
      <c r="AB1195" s="147"/>
      <c r="AC1195" s="147"/>
      <c r="AD1195" s="147"/>
      <c r="AE1195" s="143"/>
      <c r="AF1195" s="143"/>
      <c r="AG1195" s="147"/>
      <c r="AH1195" s="147"/>
      <c r="AI1195" s="147"/>
      <c r="AJ1195" s="147"/>
      <c r="AK1195" s="143"/>
      <c r="AL1195" s="147"/>
      <c r="AM1195" s="147"/>
      <c r="AN1195" s="147"/>
      <c r="AO1195" s="147"/>
      <c r="AP1195" s="143"/>
      <c r="AQ1195" s="147"/>
      <c r="AR1195" s="147"/>
      <c r="AS1195" s="147"/>
      <c r="AT1195" s="143"/>
      <c r="AU1195" s="143"/>
      <c r="AV1195" s="147"/>
      <c r="AW1195" s="147"/>
      <c r="AX1195" s="147"/>
      <c r="AY1195" s="147"/>
      <c r="AZ1195" s="147"/>
      <c r="BA1195" s="147"/>
      <c r="BB1195" s="312"/>
      <c r="BC1195" s="235"/>
    </row>
    <row r="1196" spans="1:55" ht="22.5" customHeight="1">
      <c r="A1196" s="309"/>
      <c r="B1196" s="310"/>
      <c r="C1196" s="310"/>
      <c r="D1196" s="234" t="s">
        <v>269</v>
      </c>
      <c r="E1196" s="143">
        <f t="shared" si="1412"/>
        <v>50</v>
      </c>
      <c r="F1196" s="143">
        <f t="shared" si="1399"/>
        <v>50</v>
      </c>
      <c r="G1196" s="147"/>
      <c r="H1196" s="143"/>
      <c r="I1196" s="143"/>
      <c r="J1196" s="147"/>
      <c r="K1196" s="143"/>
      <c r="L1196" s="143"/>
      <c r="M1196" s="147"/>
      <c r="N1196" s="143"/>
      <c r="O1196" s="143"/>
      <c r="P1196" s="147"/>
      <c r="Q1196" s="143"/>
      <c r="R1196" s="143"/>
      <c r="S1196" s="147"/>
      <c r="T1196" s="143"/>
      <c r="U1196" s="143"/>
      <c r="V1196" s="147"/>
      <c r="W1196" s="143"/>
      <c r="X1196" s="143"/>
      <c r="Y1196" s="147"/>
      <c r="Z1196" s="143"/>
      <c r="AA1196" s="143"/>
      <c r="AB1196" s="147"/>
      <c r="AC1196" s="147"/>
      <c r="AD1196" s="147"/>
      <c r="AE1196" s="143"/>
      <c r="AF1196" s="143"/>
      <c r="AG1196" s="147"/>
      <c r="AH1196" s="147"/>
      <c r="AI1196" s="147"/>
      <c r="AJ1196" s="160"/>
      <c r="AK1196" s="143"/>
      <c r="AL1196" s="147"/>
      <c r="AM1196" s="147"/>
      <c r="AN1196" s="147"/>
      <c r="AO1196" s="160">
        <v>50</v>
      </c>
      <c r="AP1196" s="160">
        <v>50</v>
      </c>
      <c r="AQ1196" s="147"/>
      <c r="AR1196" s="147"/>
      <c r="AS1196" s="147"/>
      <c r="AT1196" s="143"/>
      <c r="AU1196" s="143"/>
      <c r="AV1196" s="147"/>
      <c r="AW1196" s="147"/>
      <c r="AX1196" s="147"/>
      <c r="AY1196" s="160"/>
      <c r="AZ1196" s="147"/>
      <c r="BA1196" s="147"/>
      <c r="BB1196" s="312"/>
      <c r="BC1196" s="235"/>
    </row>
    <row r="1197" spans="1:55" ht="31.2">
      <c r="A1197" s="309"/>
      <c r="B1197" s="310"/>
      <c r="C1197" s="310"/>
      <c r="D1197" s="235" t="s">
        <v>43</v>
      </c>
      <c r="E1197" s="143">
        <f t="shared" si="1412"/>
        <v>0</v>
      </c>
      <c r="F1197" s="143">
        <f t="shared" si="1399"/>
        <v>0</v>
      </c>
      <c r="G1197" s="147"/>
      <c r="H1197" s="143"/>
      <c r="I1197" s="143"/>
      <c r="J1197" s="147"/>
      <c r="K1197" s="143"/>
      <c r="L1197" s="143"/>
      <c r="M1197" s="147"/>
      <c r="N1197" s="143"/>
      <c r="O1197" s="143"/>
      <c r="P1197" s="147"/>
      <c r="Q1197" s="143"/>
      <c r="R1197" s="143"/>
      <c r="S1197" s="147"/>
      <c r="T1197" s="143"/>
      <c r="U1197" s="143"/>
      <c r="V1197" s="147"/>
      <c r="W1197" s="143"/>
      <c r="X1197" s="143"/>
      <c r="Y1197" s="147"/>
      <c r="Z1197" s="143"/>
      <c r="AA1197" s="143"/>
      <c r="AB1197" s="147"/>
      <c r="AC1197" s="147"/>
      <c r="AD1197" s="147"/>
      <c r="AE1197" s="143"/>
      <c r="AF1197" s="143"/>
      <c r="AG1197" s="147"/>
      <c r="AH1197" s="147"/>
      <c r="AI1197" s="147"/>
      <c r="AJ1197" s="143"/>
      <c r="AK1197" s="143"/>
      <c r="AL1197" s="147"/>
      <c r="AM1197" s="147"/>
      <c r="AN1197" s="147"/>
      <c r="AO1197" s="143"/>
      <c r="AP1197" s="143"/>
      <c r="AQ1197" s="147"/>
      <c r="AR1197" s="147"/>
      <c r="AS1197" s="147"/>
      <c r="AT1197" s="143"/>
      <c r="AU1197" s="143"/>
      <c r="AV1197" s="147"/>
      <c r="AW1197" s="147"/>
      <c r="AX1197" s="147"/>
      <c r="AY1197" s="147"/>
      <c r="AZ1197" s="147"/>
      <c r="BA1197" s="147"/>
      <c r="BB1197" s="313"/>
      <c r="BC1197" s="235"/>
    </row>
    <row r="1198" spans="1:55" ht="22.5" customHeight="1">
      <c r="A1198" s="309" t="s">
        <v>573</v>
      </c>
      <c r="B1198" s="310" t="s">
        <v>596</v>
      </c>
      <c r="C1198" s="310" t="s">
        <v>293</v>
      </c>
      <c r="D1198" s="150" t="s">
        <v>41</v>
      </c>
      <c r="E1198" s="143">
        <f t="shared" si="1412"/>
        <v>2200</v>
      </c>
      <c r="F1198" s="143">
        <f t="shared" si="1399"/>
        <v>2199.9999800000001</v>
      </c>
      <c r="G1198" s="147"/>
      <c r="H1198" s="143">
        <f>H1199+H1200+H1201+H1203+H1204</f>
        <v>0</v>
      </c>
      <c r="I1198" s="143">
        <f t="shared" ref="I1198" si="1413">I1199+I1200+I1201+I1203+I1204</f>
        <v>0</v>
      </c>
      <c r="J1198" s="143"/>
      <c r="K1198" s="143">
        <f t="shared" ref="K1198:L1198" si="1414">K1199+K1200+K1201+K1203+K1204</f>
        <v>0</v>
      </c>
      <c r="L1198" s="143">
        <f t="shared" si="1414"/>
        <v>0</v>
      </c>
      <c r="M1198" s="143"/>
      <c r="N1198" s="143">
        <f t="shared" ref="N1198:O1198" si="1415">N1199+N1200+N1201+N1203+N1204</f>
        <v>0</v>
      </c>
      <c r="O1198" s="143">
        <f t="shared" si="1415"/>
        <v>0</v>
      </c>
      <c r="P1198" s="143"/>
      <c r="Q1198" s="143">
        <f t="shared" ref="Q1198:R1198" si="1416">Q1199+Q1200+Q1201+Q1203+Q1204</f>
        <v>0</v>
      </c>
      <c r="R1198" s="143">
        <f t="shared" si="1416"/>
        <v>0</v>
      </c>
      <c r="S1198" s="143"/>
      <c r="T1198" s="143">
        <f t="shared" ref="T1198:U1198" si="1417">T1199+T1200+T1201+T1203+T1204</f>
        <v>0</v>
      </c>
      <c r="U1198" s="143">
        <f t="shared" si="1417"/>
        <v>0</v>
      </c>
      <c r="V1198" s="143"/>
      <c r="W1198" s="143">
        <f t="shared" ref="W1198:X1198" si="1418">W1199+W1200+W1201+W1203+W1204</f>
        <v>0</v>
      </c>
      <c r="X1198" s="143">
        <f t="shared" si="1418"/>
        <v>0</v>
      </c>
      <c r="Y1198" s="143"/>
      <c r="Z1198" s="143">
        <f t="shared" ref="Z1198:AC1198" si="1419">Z1199+Z1200+Z1201+Z1203+Z1204</f>
        <v>0</v>
      </c>
      <c r="AA1198" s="143">
        <f t="shared" si="1419"/>
        <v>0</v>
      </c>
      <c r="AB1198" s="143">
        <f t="shared" si="1419"/>
        <v>0</v>
      </c>
      <c r="AC1198" s="143">
        <f t="shared" si="1419"/>
        <v>0</v>
      </c>
      <c r="AD1198" s="143"/>
      <c r="AE1198" s="143">
        <f t="shared" ref="AE1198:AH1198" si="1420">AE1199+AE1200+AE1201+AE1203+AE1204</f>
        <v>0</v>
      </c>
      <c r="AF1198" s="143">
        <f t="shared" si="1420"/>
        <v>0</v>
      </c>
      <c r="AG1198" s="143">
        <f t="shared" si="1420"/>
        <v>0</v>
      </c>
      <c r="AH1198" s="143">
        <f t="shared" si="1420"/>
        <v>0</v>
      </c>
      <c r="AI1198" s="143"/>
      <c r="AJ1198" s="143">
        <f t="shared" ref="AJ1198:AM1198" si="1421">AJ1199+AJ1200+AJ1201+AJ1203+AJ1204</f>
        <v>2199.9999800000001</v>
      </c>
      <c r="AK1198" s="143">
        <f t="shared" si="1421"/>
        <v>2199.9999800000001</v>
      </c>
      <c r="AL1198" s="143">
        <f t="shared" si="1421"/>
        <v>0</v>
      </c>
      <c r="AM1198" s="143">
        <f t="shared" si="1421"/>
        <v>0</v>
      </c>
      <c r="AN1198" s="143"/>
      <c r="AO1198" s="143">
        <f t="shared" ref="AO1198:AR1198" si="1422">AO1199+AO1200+AO1201+AO1203+AO1204</f>
        <v>2.0000000006348273E-5</v>
      </c>
      <c r="AP1198" s="143">
        <f t="shared" si="1422"/>
        <v>0</v>
      </c>
      <c r="AQ1198" s="143">
        <f t="shared" si="1422"/>
        <v>0</v>
      </c>
      <c r="AR1198" s="143">
        <f t="shared" si="1422"/>
        <v>0</v>
      </c>
      <c r="AS1198" s="143"/>
      <c r="AT1198" s="143">
        <f t="shared" ref="AT1198:AW1198" si="1423">AT1199+AT1200+AT1201+AT1203+AT1204</f>
        <v>0</v>
      </c>
      <c r="AU1198" s="143">
        <f t="shared" si="1423"/>
        <v>0</v>
      </c>
      <c r="AV1198" s="143">
        <f t="shared" si="1423"/>
        <v>0</v>
      </c>
      <c r="AW1198" s="143">
        <f t="shared" si="1423"/>
        <v>0</v>
      </c>
      <c r="AX1198" s="143"/>
      <c r="AY1198" s="143">
        <f t="shared" ref="AY1198:AZ1198" si="1424">AY1199+AY1200+AY1201+AY1203+AY1204</f>
        <v>0</v>
      </c>
      <c r="AZ1198" s="143">
        <f t="shared" si="1424"/>
        <v>0</v>
      </c>
      <c r="BA1198" s="147"/>
      <c r="BB1198" s="311" t="s">
        <v>711</v>
      </c>
      <c r="BC1198" s="235"/>
    </row>
    <row r="1199" spans="1:55" ht="32.25" customHeight="1">
      <c r="A1199" s="309"/>
      <c r="B1199" s="310"/>
      <c r="C1199" s="310"/>
      <c r="D1199" s="148" t="s">
        <v>37</v>
      </c>
      <c r="E1199" s="143">
        <f t="shared" si="1412"/>
        <v>210</v>
      </c>
      <c r="F1199" s="143">
        <f t="shared" si="1399"/>
        <v>210</v>
      </c>
      <c r="G1199" s="147"/>
      <c r="H1199" s="143"/>
      <c r="I1199" s="143"/>
      <c r="J1199" s="147"/>
      <c r="K1199" s="143"/>
      <c r="L1199" s="143"/>
      <c r="M1199" s="147"/>
      <c r="N1199" s="143"/>
      <c r="O1199" s="143"/>
      <c r="P1199" s="147"/>
      <c r="Q1199" s="143"/>
      <c r="R1199" s="143"/>
      <c r="S1199" s="147"/>
      <c r="T1199" s="143"/>
      <c r="U1199" s="143"/>
      <c r="V1199" s="147"/>
      <c r="W1199" s="143"/>
      <c r="X1199" s="143"/>
      <c r="Y1199" s="147"/>
      <c r="Z1199" s="143"/>
      <c r="AA1199" s="143"/>
      <c r="AB1199" s="147"/>
      <c r="AC1199" s="147"/>
      <c r="AD1199" s="147"/>
      <c r="AE1199" s="143"/>
      <c r="AF1199" s="143"/>
      <c r="AG1199" s="147"/>
      <c r="AH1199" s="147"/>
      <c r="AI1199" s="147"/>
      <c r="AJ1199" s="221">
        <v>210</v>
      </c>
      <c r="AK1199" s="143">
        <v>210</v>
      </c>
      <c r="AL1199" s="147"/>
      <c r="AM1199" s="147"/>
      <c r="AN1199" s="147"/>
      <c r="AO1199" s="221">
        <f>210-210</f>
        <v>0</v>
      </c>
      <c r="AP1199" s="143"/>
      <c r="AQ1199" s="147"/>
      <c r="AR1199" s="147"/>
      <c r="AS1199" s="147"/>
      <c r="AT1199" s="143"/>
      <c r="AU1199" s="143"/>
      <c r="AV1199" s="147"/>
      <c r="AW1199" s="147"/>
      <c r="AX1199" s="147"/>
      <c r="AY1199" s="221"/>
      <c r="AZ1199" s="147"/>
      <c r="BA1199" s="147"/>
      <c r="BB1199" s="312"/>
      <c r="BC1199" s="235"/>
    </row>
    <row r="1200" spans="1:55" ht="50.25" customHeight="1">
      <c r="A1200" s="309"/>
      <c r="B1200" s="310"/>
      <c r="C1200" s="310"/>
      <c r="D1200" s="172" t="s">
        <v>2</v>
      </c>
      <c r="E1200" s="143">
        <f t="shared" si="1412"/>
        <v>490</v>
      </c>
      <c r="F1200" s="143">
        <f t="shared" si="1399"/>
        <v>489.99997999999999</v>
      </c>
      <c r="G1200" s="147"/>
      <c r="H1200" s="143"/>
      <c r="I1200" s="143"/>
      <c r="J1200" s="147"/>
      <c r="K1200" s="143"/>
      <c r="L1200" s="143"/>
      <c r="M1200" s="147"/>
      <c r="N1200" s="143"/>
      <c r="O1200" s="143"/>
      <c r="P1200" s="147"/>
      <c r="Q1200" s="143"/>
      <c r="R1200" s="143"/>
      <c r="S1200" s="147"/>
      <c r="T1200" s="143"/>
      <c r="U1200" s="143"/>
      <c r="V1200" s="147"/>
      <c r="W1200" s="143"/>
      <c r="X1200" s="143"/>
      <c r="Y1200" s="147"/>
      <c r="Z1200" s="143"/>
      <c r="AA1200" s="143"/>
      <c r="AB1200" s="147"/>
      <c r="AC1200" s="147"/>
      <c r="AD1200" s="147"/>
      <c r="AE1200" s="143"/>
      <c r="AF1200" s="143"/>
      <c r="AG1200" s="147"/>
      <c r="AH1200" s="147"/>
      <c r="AI1200" s="147"/>
      <c r="AJ1200" s="221">
        <v>489.99997999999999</v>
      </c>
      <c r="AK1200" s="221">
        <v>489.99997999999999</v>
      </c>
      <c r="AL1200" s="147"/>
      <c r="AM1200" s="147"/>
      <c r="AN1200" s="147"/>
      <c r="AO1200" s="221">
        <f>490-489.99998</f>
        <v>2.0000000006348273E-5</v>
      </c>
      <c r="AP1200" s="143"/>
      <c r="AQ1200" s="147"/>
      <c r="AR1200" s="147"/>
      <c r="AS1200" s="147"/>
      <c r="AT1200" s="143"/>
      <c r="AU1200" s="143"/>
      <c r="AV1200" s="147"/>
      <c r="AW1200" s="147"/>
      <c r="AX1200" s="147"/>
      <c r="AY1200" s="221"/>
      <c r="AZ1200" s="147"/>
      <c r="BA1200" s="147"/>
      <c r="BB1200" s="312"/>
      <c r="BC1200" s="235"/>
    </row>
    <row r="1201" spans="1:55" ht="22.5" customHeight="1">
      <c r="A1201" s="309"/>
      <c r="B1201" s="310"/>
      <c r="C1201" s="310"/>
      <c r="D1201" s="234" t="s">
        <v>268</v>
      </c>
      <c r="E1201" s="143">
        <f>H1201+K1201+N1201+Q1201+T1201+W1201+Z1201+AE1201+AJ1201+AO1201+AT1201+AY1201</f>
        <v>1400</v>
      </c>
      <c r="F1201" s="143">
        <f t="shared" si="1399"/>
        <v>1400</v>
      </c>
      <c r="G1201" s="147"/>
      <c r="H1201" s="143"/>
      <c r="I1201" s="143"/>
      <c r="J1201" s="147"/>
      <c r="K1201" s="143"/>
      <c r="L1201" s="143"/>
      <c r="M1201" s="147"/>
      <c r="N1201" s="143"/>
      <c r="O1201" s="143"/>
      <c r="P1201" s="147"/>
      <c r="Q1201" s="143"/>
      <c r="R1201" s="143"/>
      <c r="S1201" s="147"/>
      <c r="T1201" s="143"/>
      <c r="U1201" s="143"/>
      <c r="V1201" s="147"/>
      <c r="W1201" s="143"/>
      <c r="X1201" s="143"/>
      <c r="Y1201" s="147"/>
      <c r="Z1201" s="143"/>
      <c r="AA1201" s="143"/>
      <c r="AB1201" s="147"/>
      <c r="AC1201" s="147"/>
      <c r="AD1201" s="147"/>
      <c r="AE1201" s="143"/>
      <c r="AF1201" s="143"/>
      <c r="AG1201" s="147"/>
      <c r="AH1201" s="147"/>
      <c r="AI1201" s="147"/>
      <c r="AJ1201" s="221">
        <f>1322.22222+77.77778</f>
        <v>1400</v>
      </c>
      <c r="AK1201" s="221">
        <f>1322.22222+77.77778</f>
        <v>1400</v>
      </c>
      <c r="AL1201" s="147"/>
      <c r="AM1201" s="147"/>
      <c r="AN1201" s="147"/>
      <c r="AO1201" s="258"/>
      <c r="AP1201" s="143"/>
      <c r="AQ1201" s="147"/>
      <c r="AR1201" s="147"/>
      <c r="AS1201" s="147"/>
      <c r="AT1201" s="143"/>
      <c r="AU1201" s="143"/>
      <c r="AV1201" s="147"/>
      <c r="AW1201" s="147"/>
      <c r="AX1201" s="147"/>
      <c r="AY1201" s="221"/>
      <c r="AZ1201" s="143"/>
      <c r="BA1201" s="147"/>
      <c r="BB1201" s="312"/>
      <c r="BC1201" s="235"/>
    </row>
    <row r="1202" spans="1:55" ht="82.5" customHeight="1">
      <c r="A1202" s="309"/>
      <c r="B1202" s="310"/>
      <c r="C1202" s="310"/>
      <c r="D1202" s="234" t="s">
        <v>274</v>
      </c>
      <c r="E1202" s="143">
        <f t="shared" ref="E1202:E1204" si="1425">H1202+K1202+N1202+Q1202+T1202+W1202+Z1202+AE1202+AJ1202+AO1202+AT1202+AY1202</f>
        <v>0</v>
      </c>
      <c r="F1202" s="143">
        <f t="shared" si="1399"/>
        <v>0</v>
      </c>
      <c r="G1202" s="147"/>
      <c r="H1202" s="143"/>
      <c r="I1202" s="143"/>
      <c r="J1202" s="147"/>
      <c r="K1202" s="143"/>
      <c r="L1202" s="143"/>
      <c r="M1202" s="147"/>
      <c r="N1202" s="143"/>
      <c r="O1202" s="143"/>
      <c r="P1202" s="147"/>
      <c r="Q1202" s="143"/>
      <c r="R1202" s="143"/>
      <c r="S1202" s="147"/>
      <c r="T1202" s="143"/>
      <c r="U1202" s="143"/>
      <c r="V1202" s="147"/>
      <c r="W1202" s="143"/>
      <c r="X1202" s="143"/>
      <c r="Y1202" s="147"/>
      <c r="Z1202" s="143"/>
      <c r="AA1202" s="143"/>
      <c r="AB1202" s="147"/>
      <c r="AC1202" s="147"/>
      <c r="AD1202" s="147"/>
      <c r="AE1202" s="143"/>
      <c r="AF1202" s="143"/>
      <c r="AG1202" s="147"/>
      <c r="AH1202" s="147"/>
      <c r="AI1202" s="147"/>
      <c r="AJ1202" s="147"/>
      <c r="AK1202" s="143"/>
      <c r="AL1202" s="147"/>
      <c r="AM1202" s="147"/>
      <c r="AN1202" s="147"/>
      <c r="AO1202" s="143"/>
      <c r="AP1202" s="143"/>
      <c r="AQ1202" s="147"/>
      <c r="AR1202" s="147"/>
      <c r="AS1202" s="147"/>
      <c r="AT1202" s="143"/>
      <c r="AU1202" s="143"/>
      <c r="AV1202" s="147"/>
      <c r="AW1202" s="147"/>
      <c r="AX1202" s="147"/>
      <c r="AY1202" s="147"/>
      <c r="AZ1202" s="147"/>
      <c r="BA1202" s="147"/>
      <c r="BB1202" s="312"/>
      <c r="BC1202" s="235"/>
    </row>
    <row r="1203" spans="1:55" ht="22.5" customHeight="1">
      <c r="A1203" s="309"/>
      <c r="B1203" s="310"/>
      <c r="C1203" s="310"/>
      <c r="D1203" s="234" t="s">
        <v>269</v>
      </c>
      <c r="E1203" s="143">
        <f t="shared" si="1425"/>
        <v>100</v>
      </c>
      <c r="F1203" s="143">
        <f t="shared" si="1399"/>
        <v>100</v>
      </c>
      <c r="G1203" s="147"/>
      <c r="H1203" s="143"/>
      <c r="I1203" s="143"/>
      <c r="J1203" s="147"/>
      <c r="K1203" s="143"/>
      <c r="L1203" s="143"/>
      <c r="M1203" s="147"/>
      <c r="N1203" s="143"/>
      <c r="O1203" s="143"/>
      <c r="P1203" s="147"/>
      <c r="Q1203" s="143"/>
      <c r="R1203" s="143"/>
      <c r="S1203" s="147"/>
      <c r="T1203" s="143"/>
      <c r="U1203" s="143"/>
      <c r="V1203" s="147"/>
      <c r="W1203" s="143"/>
      <c r="X1203" s="143"/>
      <c r="Y1203" s="147"/>
      <c r="Z1203" s="143"/>
      <c r="AA1203" s="143"/>
      <c r="AB1203" s="147"/>
      <c r="AC1203" s="147"/>
      <c r="AD1203" s="147"/>
      <c r="AE1203" s="143"/>
      <c r="AF1203" s="143"/>
      <c r="AG1203" s="147"/>
      <c r="AH1203" s="147"/>
      <c r="AI1203" s="147"/>
      <c r="AJ1203" s="160">
        <v>100</v>
      </c>
      <c r="AK1203" s="160">
        <v>100</v>
      </c>
      <c r="AL1203" s="147"/>
      <c r="AM1203" s="147"/>
      <c r="AN1203" s="147"/>
      <c r="AO1203" s="143"/>
      <c r="AP1203" s="143"/>
      <c r="AQ1203" s="147"/>
      <c r="AR1203" s="147"/>
      <c r="AS1203" s="147"/>
      <c r="AT1203" s="143"/>
      <c r="AU1203" s="143"/>
      <c r="AV1203" s="147"/>
      <c r="AW1203" s="147"/>
      <c r="AX1203" s="147"/>
      <c r="AY1203" s="160"/>
      <c r="AZ1203" s="147"/>
      <c r="BA1203" s="147"/>
      <c r="BB1203" s="312"/>
      <c r="BC1203" s="235"/>
    </row>
    <row r="1204" spans="1:55" ht="31.2">
      <c r="A1204" s="309"/>
      <c r="B1204" s="310"/>
      <c r="C1204" s="310"/>
      <c r="D1204" s="235" t="s">
        <v>43</v>
      </c>
      <c r="E1204" s="143">
        <f t="shared" si="1425"/>
        <v>0</v>
      </c>
      <c r="F1204" s="143">
        <f t="shared" si="1399"/>
        <v>0</v>
      </c>
      <c r="G1204" s="147"/>
      <c r="H1204" s="143"/>
      <c r="I1204" s="143"/>
      <c r="J1204" s="147"/>
      <c r="K1204" s="143"/>
      <c r="L1204" s="143"/>
      <c r="M1204" s="147"/>
      <c r="N1204" s="143"/>
      <c r="O1204" s="143"/>
      <c r="P1204" s="147"/>
      <c r="Q1204" s="143"/>
      <c r="R1204" s="143"/>
      <c r="S1204" s="147"/>
      <c r="T1204" s="143"/>
      <c r="U1204" s="143"/>
      <c r="V1204" s="147"/>
      <c r="W1204" s="143"/>
      <c r="X1204" s="143"/>
      <c r="Y1204" s="147"/>
      <c r="Z1204" s="143"/>
      <c r="AA1204" s="143"/>
      <c r="AB1204" s="147"/>
      <c r="AC1204" s="147"/>
      <c r="AD1204" s="147"/>
      <c r="AE1204" s="143"/>
      <c r="AF1204" s="143"/>
      <c r="AG1204" s="147"/>
      <c r="AH1204" s="147"/>
      <c r="AI1204" s="147"/>
      <c r="AJ1204" s="143"/>
      <c r="AK1204" s="143"/>
      <c r="AL1204" s="147"/>
      <c r="AM1204" s="147"/>
      <c r="AN1204" s="147"/>
      <c r="AO1204" s="143"/>
      <c r="AP1204" s="143"/>
      <c r="AQ1204" s="147"/>
      <c r="AR1204" s="147"/>
      <c r="AS1204" s="147"/>
      <c r="AT1204" s="143"/>
      <c r="AU1204" s="143"/>
      <c r="AV1204" s="147"/>
      <c r="AW1204" s="147"/>
      <c r="AX1204" s="147"/>
      <c r="AY1204" s="147"/>
      <c r="AZ1204" s="147"/>
      <c r="BA1204" s="147"/>
      <c r="BB1204" s="313"/>
      <c r="BC1204" s="235"/>
    </row>
    <row r="1205" spans="1:55" ht="22.5" customHeight="1">
      <c r="A1205" s="309" t="s">
        <v>574</v>
      </c>
      <c r="B1205" s="310" t="s">
        <v>597</v>
      </c>
      <c r="C1205" s="310" t="s">
        <v>293</v>
      </c>
      <c r="D1205" s="150" t="s">
        <v>41</v>
      </c>
      <c r="E1205" s="143">
        <f t="shared" ref="E1205:E1207" si="1426">H1205+K1205+N1205+Q1205+T1205+W1205+Z1205+AE1205+AJ1205+AO1205+AT1205+AY1205</f>
        <v>114.5</v>
      </c>
      <c r="F1205" s="143">
        <f t="shared" ref="F1205:F1211" si="1427">I1205+L1205+O1205+R1205+U1205+X1205+AA1205+AF1205+AK1205+AP1205+AU1205+AZ1205</f>
        <v>0</v>
      </c>
      <c r="G1205" s="147"/>
      <c r="H1205" s="143">
        <f>H1206+H1207+H1208+H1210+H1211</f>
        <v>0</v>
      </c>
      <c r="I1205" s="143">
        <f t="shared" ref="I1205" si="1428">I1206+I1207+I1208+I1210+I1211</f>
        <v>0</v>
      </c>
      <c r="J1205" s="143"/>
      <c r="K1205" s="143">
        <f t="shared" ref="K1205:L1205" si="1429">K1206+K1207+K1208+K1210+K1211</f>
        <v>0</v>
      </c>
      <c r="L1205" s="143">
        <f t="shared" si="1429"/>
        <v>0</v>
      </c>
      <c r="M1205" s="143"/>
      <c r="N1205" s="143">
        <f t="shared" ref="N1205:O1205" si="1430">N1206+N1207+N1208+N1210+N1211</f>
        <v>0</v>
      </c>
      <c r="O1205" s="143">
        <f t="shared" si="1430"/>
        <v>0</v>
      </c>
      <c r="P1205" s="143"/>
      <c r="Q1205" s="143">
        <f t="shared" ref="Q1205:R1205" si="1431">Q1206+Q1207+Q1208+Q1210+Q1211</f>
        <v>0</v>
      </c>
      <c r="R1205" s="143">
        <f t="shared" si="1431"/>
        <v>0</v>
      </c>
      <c r="S1205" s="143"/>
      <c r="T1205" s="143">
        <f t="shared" ref="T1205:U1205" si="1432">T1206+T1207+T1208+T1210+T1211</f>
        <v>0</v>
      </c>
      <c r="U1205" s="143">
        <f t="shared" si="1432"/>
        <v>0</v>
      </c>
      <c r="V1205" s="143"/>
      <c r="W1205" s="143">
        <f t="shared" ref="W1205:X1205" si="1433">W1206+W1207+W1208+W1210+W1211</f>
        <v>0</v>
      </c>
      <c r="X1205" s="143">
        <f t="shared" si="1433"/>
        <v>0</v>
      </c>
      <c r="Y1205" s="143"/>
      <c r="Z1205" s="143">
        <f t="shared" ref="Z1205:AC1205" si="1434">Z1206+Z1207+Z1208+Z1210+Z1211</f>
        <v>0</v>
      </c>
      <c r="AA1205" s="143">
        <f t="shared" si="1434"/>
        <v>0</v>
      </c>
      <c r="AB1205" s="143">
        <f t="shared" si="1434"/>
        <v>0</v>
      </c>
      <c r="AC1205" s="143">
        <f t="shared" si="1434"/>
        <v>0</v>
      </c>
      <c r="AD1205" s="143"/>
      <c r="AE1205" s="143">
        <f t="shared" ref="AE1205:AH1205" si="1435">AE1206+AE1207+AE1208+AE1210+AE1211</f>
        <v>0</v>
      </c>
      <c r="AF1205" s="143">
        <f t="shared" si="1435"/>
        <v>0</v>
      </c>
      <c r="AG1205" s="143">
        <f t="shared" si="1435"/>
        <v>0</v>
      </c>
      <c r="AH1205" s="143">
        <f t="shared" si="1435"/>
        <v>0</v>
      </c>
      <c r="AI1205" s="143"/>
      <c r="AJ1205" s="143">
        <f t="shared" ref="AJ1205:AM1205" si="1436">AJ1206+AJ1207+AJ1208+AJ1210+AJ1211</f>
        <v>0</v>
      </c>
      <c r="AK1205" s="143">
        <f t="shared" si="1436"/>
        <v>0</v>
      </c>
      <c r="AL1205" s="143">
        <f t="shared" si="1436"/>
        <v>0</v>
      </c>
      <c r="AM1205" s="143">
        <f t="shared" si="1436"/>
        <v>0</v>
      </c>
      <c r="AN1205" s="143"/>
      <c r="AO1205" s="143">
        <f t="shared" ref="AO1205:AR1205" si="1437">AO1206+AO1207+AO1208+AO1210+AO1211</f>
        <v>0</v>
      </c>
      <c r="AP1205" s="143">
        <f t="shared" si="1437"/>
        <v>0</v>
      </c>
      <c r="AQ1205" s="143">
        <f t="shared" si="1437"/>
        <v>0</v>
      </c>
      <c r="AR1205" s="143">
        <f t="shared" si="1437"/>
        <v>0</v>
      </c>
      <c r="AS1205" s="143"/>
      <c r="AT1205" s="143">
        <f t="shared" ref="AT1205:AW1205" si="1438">AT1206+AT1207+AT1208+AT1210+AT1211</f>
        <v>114.5</v>
      </c>
      <c r="AU1205" s="143">
        <f t="shared" si="1438"/>
        <v>0</v>
      </c>
      <c r="AV1205" s="143">
        <f t="shared" si="1438"/>
        <v>0</v>
      </c>
      <c r="AW1205" s="143">
        <f t="shared" si="1438"/>
        <v>0</v>
      </c>
      <c r="AX1205" s="143"/>
      <c r="AY1205" s="143">
        <f t="shared" ref="AY1205:AZ1205" si="1439">AY1206+AY1207+AY1208+AY1210+AY1211</f>
        <v>0</v>
      </c>
      <c r="AZ1205" s="143">
        <f t="shared" si="1439"/>
        <v>0</v>
      </c>
      <c r="BA1205" s="147"/>
      <c r="BB1205" s="311" t="s">
        <v>711</v>
      </c>
      <c r="BC1205" s="235"/>
    </row>
    <row r="1206" spans="1:55" ht="32.25" customHeight="1">
      <c r="A1206" s="309"/>
      <c r="B1206" s="310"/>
      <c r="C1206" s="310"/>
      <c r="D1206" s="148" t="s">
        <v>37</v>
      </c>
      <c r="E1206" s="143">
        <f t="shared" si="1426"/>
        <v>9</v>
      </c>
      <c r="F1206" s="143">
        <f t="shared" si="1427"/>
        <v>0</v>
      </c>
      <c r="G1206" s="147"/>
      <c r="H1206" s="143"/>
      <c r="I1206" s="143"/>
      <c r="J1206" s="147"/>
      <c r="K1206" s="143"/>
      <c r="L1206" s="143"/>
      <c r="M1206" s="147"/>
      <c r="N1206" s="143"/>
      <c r="O1206" s="143"/>
      <c r="P1206" s="147"/>
      <c r="Q1206" s="143"/>
      <c r="R1206" s="143"/>
      <c r="S1206" s="147"/>
      <c r="T1206" s="143"/>
      <c r="U1206" s="143"/>
      <c r="V1206" s="147"/>
      <c r="W1206" s="143"/>
      <c r="X1206" s="143"/>
      <c r="Y1206" s="147"/>
      <c r="Z1206" s="143"/>
      <c r="AA1206" s="143"/>
      <c r="AB1206" s="147"/>
      <c r="AC1206" s="147"/>
      <c r="AD1206" s="147"/>
      <c r="AE1206" s="143"/>
      <c r="AF1206" s="143"/>
      <c r="AG1206" s="147"/>
      <c r="AH1206" s="147"/>
      <c r="AI1206" s="147"/>
      <c r="AJ1206" s="221"/>
      <c r="AK1206" s="143"/>
      <c r="AL1206" s="147"/>
      <c r="AM1206" s="147"/>
      <c r="AN1206" s="147"/>
      <c r="AO1206" s="221"/>
      <c r="AP1206" s="143"/>
      <c r="AQ1206" s="147"/>
      <c r="AR1206" s="147"/>
      <c r="AS1206" s="147"/>
      <c r="AT1206" s="221">
        <v>9</v>
      </c>
      <c r="AU1206" s="143"/>
      <c r="AV1206" s="147"/>
      <c r="AW1206" s="147"/>
      <c r="AX1206" s="147"/>
      <c r="AY1206" s="221"/>
      <c r="AZ1206" s="147"/>
      <c r="BA1206" s="147"/>
      <c r="BB1206" s="312"/>
      <c r="BC1206" s="235"/>
    </row>
    <row r="1207" spans="1:55" ht="50.25" customHeight="1">
      <c r="A1207" s="309"/>
      <c r="B1207" s="310"/>
      <c r="C1207" s="310"/>
      <c r="D1207" s="172" t="s">
        <v>2</v>
      </c>
      <c r="E1207" s="143">
        <f t="shared" si="1426"/>
        <v>21</v>
      </c>
      <c r="F1207" s="215">
        <f t="shared" si="1427"/>
        <v>0</v>
      </c>
      <c r="G1207" s="147"/>
      <c r="H1207" s="143"/>
      <c r="I1207" s="143"/>
      <c r="J1207" s="147"/>
      <c r="K1207" s="143"/>
      <c r="L1207" s="143"/>
      <c r="M1207" s="147"/>
      <c r="N1207" s="143"/>
      <c r="O1207" s="143"/>
      <c r="P1207" s="147"/>
      <c r="Q1207" s="143"/>
      <c r="R1207" s="143"/>
      <c r="S1207" s="147"/>
      <c r="T1207" s="143"/>
      <c r="U1207" s="143"/>
      <c r="V1207" s="147"/>
      <c r="W1207" s="143"/>
      <c r="X1207" s="143"/>
      <c r="Y1207" s="147"/>
      <c r="Z1207" s="143"/>
      <c r="AA1207" s="143"/>
      <c r="AB1207" s="147"/>
      <c r="AC1207" s="147"/>
      <c r="AD1207" s="147"/>
      <c r="AE1207" s="143"/>
      <c r="AF1207" s="143"/>
      <c r="AG1207" s="147"/>
      <c r="AH1207" s="147"/>
      <c r="AI1207" s="147"/>
      <c r="AJ1207" s="221"/>
      <c r="AK1207" s="143"/>
      <c r="AL1207" s="147"/>
      <c r="AM1207" s="147"/>
      <c r="AN1207" s="147"/>
      <c r="AO1207" s="221"/>
      <c r="AP1207" s="143"/>
      <c r="AQ1207" s="147"/>
      <c r="AR1207" s="147"/>
      <c r="AS1207" s="147"/>
      <c r="AT1207" s="221">
        <v>21</v>
      </c>
      <c r="AU1207" s="143"/>
      <c r="AV1207" s="147"/>
      <c r="AW1207" s="147"/>
      <c r="AX1207" s="147"/>
      <c r="AY1207" s="221"/>
      <c r="AZ1207" s="147"/>
      <c r="BA1207" s="147"/>
      <c r="BB1207" s="312"/>
      <c r="BC1207" s="235"/>
    </row>
    <row r="1208" spans="1:55" ht="22.5" customHeight="1">
      <c r="A1208" s="309"/>
      <c r="B1208" s="310"/>
      <c r="C1208" s="310"/>
      <c r="D1208" s="234" t="s">
        <v>268</v>
      </c>
      <c r="E1208" s="143">
        <f>H1208+K1208+N1208+Q1208+T1208+W1208+Z1208+AE1208+AJ1208+AO1208+AT1208+AY1208</f>
        <v>69.5</v>
      </c>
      <c r="F1208" s="143">
        <f t="shared" si="1427"/>
        <v>0</v>
      </c>
      <c r="G1208" s="147"/>
      <c r="H1208" s="143"/>
      <c r="I1208" s="143"/>
      <c r="J1208" s="147"/>
      <c r="K1208" s="143"/>
      <c r="L1208" s="143"/>
      <c r="M1208" s="147"/>
      <c r="N1208" s="143"/>
      <c r="O1208" s="143"/>
      <c r="P1208" s="147"/>
      <c r="Q1208" s="143"/>
      <c r="R1208" s="143"/>
      <c r="S1208" s="147"/>
      <c r="T1208" s="143"/>
      <c r="U1208" s="143"/>
      <c r="V1208" s="147"/>
      <c r="W1208" s="143"/>
      <c r="X1208" s="143"/>
      <c r="Y1208" s="147"/>
      <c r="Z1208" s="143"/>
      <c r="AA1208" s="143"/>
      <c r="AB1208" s="147"/>
      <c r="AC1208" s="147"/>
      <c r="AD1208" s="147"/>
      <c r="AE1208" s="143"/>
      <c r="AF1208" s="143"/>
      <c r="AG1208" s="147"/>
      <c r="AH1208" s="147"/>
      <c r="AI1208" s="147"/>
      <c r="AJ1208" s="221"/>
      <c r="AK1208" s="143"/>
      <c r="AL1208" s="147"/>
      <c r="AM1208" s="147"/>
      <c r="AN1208" s="147"/>
      <c r="AO1208" s="221"/>
      <c r="AP1208" s="143"/>
      <c r="AQ1208" s="147"/>
      <c r="AR1208" s="147"/>
      <c r="AS1208" s="147"/>
      <c r="AT1208" s="221">
        <v>69.5</v>
      </c>
      <c r="AU1208" s="143"/>
      <c r="AV1208" s="147"/>
      <c r="AW1208" s="147"/>
      <c r="AX1208" s="147"/>
      <c r="AY1208" s="221"/>
      <c r="AZ1208" s="143"/>
      <c r="BA1208" s="147"/>
      <c r="BB1208" s="312"/>
      <c r="BC1208" s="235"/>
    </row>
    <row r="1209" spans="1:55" ht="82.5" customHeight="1">
      <c r="A1209" s="309"/>
      <c r="B1209" s="310"/>
      <c r="C1209" s="310"/>
      <c r="D1209" s="234" t="s">
        <v>274</v>
      </c>
      <c r="E1209" s="143">
        <f t="shared" ref="E1209:E1211" si="1440">H1209+K1209+N1209+Q1209+T1209+W1209+Z1209+AE1209+AJ1209+AO1209+AT1209+AY1209</f>
        <v>0</v>
      </c>
      <c r="F1209" s="143">
        <f t="shared" si="1427"/>
        <v>0</v>
      </c>
      <c r="G1209" s="147"/>
      <c r="H1209" s="143"/>
      <c r="I1209" s="143"/>
      <c r="J1209" s="147"/>
      <c r="K1209" s="143"/>
      <c r="L1209" s="143"/>
      <c r="M1209" s="147"/>
      <c r="N1209" s="143"/>
      <c r="O1209" s="143"/>
      <c r="P1209" s="147"/>
      <c r="Q1209" s="143"/>
      <c r="R1209" s="143"/>
      <c r="S1209" s="147"/>
      <c r="T1209" s="143"/>
      <c r="U1209" s="143"/>
      <c r="V1209" s="147"/>
      <c r="W1209" s="143"/>
      <c r="X1209" s="143"/>
      <c r="Y1209" s="147"/>
      <c r="Z1209" s="143"/>
      <c r="AA1209" s="143"/>
      <c r="AB1209" s="147"/>
      <c r="AC1209" s="147"/>
      <c r="AD1209" s="147"/>
      <c r="AE1209" s="143"/>
      <c r="AF1209" s="143"/>
      <c r="AG1209" s="147"/>
      <c r="AH1209" s="147"/>
      <c r="AI1209" s="147"/>
      <c r="AJ1209" s="147"/>
      <c r="AK1209" s="143"/>
      <c r="AL1209" s="147"/>
      <c r="AM1209" s="147"/>
      <c r="AN1209" s="147"/>
      <c r="AO1209" s="147"/>
      <c r="AP1209" s="143"/>
      <c r="AQ1209" s="147"/>
      <c r="AR1209" s="147"/>
      <c r="AS1209" s="147"/>
      <c r="AT1209" s="147"/>
      <c r="AU1209" s="143"/>
      <c r="AV1209" s="147"/>
      <c r="AW1209" s="147"/>
      <c r="AX1209" s="147"/>
      <c r="AY1209" s="147"/>
      <c r="AZ1209" s="147"/>
      <c r="BA1209" s="147"/>
      <c r="BB1209" s="312"/>
      <c r="BC1209" s="235"/>
    </row>
    <row r="1210" spans="1:55" ht="22.5" customHeight="1">
      <c r="A1210" s="309"/>
      <c r="B1210" s="310"/>
      <c r="C1210" s="310"/>
      <c r="D1210" s="234" t="s">
        <v>269</v>
      </c>
      <c r="E1210" s="143">
        <f t="shared" si="1440"/>
        <v>15</v>
      </c>
      <c r="F1210" s="143">
        <f t="shared" si="1427"/>
        <v>0</v>
      </c>
      <c r="G1210" s="147"/>
      <c r="H1210" s="143"/>
      <c r="I1210" s="143"/>
      <c r="J1210" s="147"/>
      <c r="K1210" s="143"/>
      <c r="L1210" s="143"/>
      <c r="M1210" s="147"/>
      <c r="N1210" s="143"/>
      <c r="O1210" s="143"/>
      <c r="P1210" s="147"/>
      <c r="Q1210" s="143"/>
      <c r="R1210" s="143"/>
      <c r="S1210" s="147"/>
      <c r="T1210" s="143"/>
      <c r="U1210" s="143"/>
      <c r="V1210" s="147"/>
      <c r="W1210" s="143"/>
      <c r="X1210" s="143"/>
      <c r="Y1210" s="147"/>
      <c r="Z1210" s="143"/>
      <c r="AA1210" s="143"/>
      <c r="AB1210" s="147"/>
      <c r="AC1210" s="147"/>
      <c r="AD1210" s="147"/>
      <c r="AE1210" s="143"/>
      <c r="AF1210" s="143"/>
      <c r="AG1210" s="147"/>
      <c r="AH1210" s="147"/>
      <c r="AI1210" s="147"/>
      <c r="AJ1210" s="160"/>
      <c r="AK1210" s="143"/>
      <c r="AL1210" s="147"/>
      <c r="AM1210" s="147"/>
      <c r="AN1210" s="147"/>
      <c r="AO1210" s="160"/>
      <c r="AP1210" s="143"/>
      <c r="AQ1210" s="147"/>
      <c r="AR1210" s="147"/>
      <c r="AS1210" s="147"/>
      <c r="AT1210" s="160">
        <v>15</v>
      </c>
      <c r="AU1210" s="143"/>
      <c r="AV1210" s="147"/>
      <c r="AW1210" s="147"/>
      <c r="AX1210" s="147"/>
      <c r="AY1210" s="160"/>
      <c r="AZ1210" s="147"/>
      <c r="BA1210" s="147"/>
      <c r="BB1210" s="312"/>
      <c r="BC1210" s="235"/>
    </row>
    <row r="1211" spans="1:55" ht="31.2">
      <c r="A1211" s="309"/>
      <c r="B1211" s="310"/>
      <c r="C1211" s="310"/>
      <c r="D1211" s="235" t="s">
        <v>43</v>
      </c>
      <c r="E1211" s="143">
        <f t="shared" si="1440"/>
        <v>0</v>
      </c>
      <c r="F1211" s="143">
        <f t="shared" si="1427"/>
        <v>0</v>
      </c>
      <c r="G1211" s="147"/>
      <c r="H1211" s="143"/>
      <c r="I1211" s="143"/>
      <c r="J1211" s="147"/>
      <c r="K1211" s="143"/>
      <c r="L1211" s="143"/>
      <c r="M1211" s="147"/>
      <c r="N1211" s="143"/>
      <c r="O1211" s="143"/>
      <c r="P1211" s="147"/>
      <c r="Q1211" s="143"/>
      <c r="R1211" s="143"/>
      <c r="S1211" s="147"/>
      <c r="T1211" s="143"/>
      <c r="U1211" s="143"/>
      <c r="V1211" s="147"/>
      <c r="W1211" s="143"/>
      <c r="X1211" s="143"/>
      <c r="Y1211" s="147"/>
      <c r="Z1211" s="143"/>
      <c r="AA1211" s="143"/>
      <c r="AB1211" s="147"/>
      <c r="AC1211" s="147"/>
      <c r="AD1211" s="147"/>
      <c r="AE1211" s="143"/>
      <c r="AF1211" s="143"/>
      <c r="AG1211" s="147"/>
      <c r="AH1211" s="147"/>
      <c r="AI1211" s="147"/>
      <c r="AJ1211" s="143"/>
      <c r="AK1211" s="143"/>
      <c r="AL1211" s="147"/>
      <c r="AM1211" s="147"/>
      <c r="AN1211" s="147"/>
      <c r="AO1211" s="143"/>
      <c r="AP1211" s="143"/>
      <c r="AQ1211" s="147"/>
      <c r="AR1211" s="147"/>
      <c r="AS1211" s="147"/>
      <c r="AT1211" s="143"/>
      <c r="AU1211" s="143"/>
      <c r="AV1211" s="147"/>
      <c r="AW1211" s="147"/>
      <c r="AX1211" s="147"/>
      <c r="AY1211" s="147"/>
      <c r="AZ1211" s="147"/>
      <c r="BA1211" s="147"/>
      <c r="BB1211" s="313"/>
      <c r="BC1211" s="235"/>
    </row>
    <row r="1212" spans="1:55" ht="22.5" customHeight="1">
      <c r="A1212" s="309" t="s">
        <v>576</v>
      </c>
      <c r="B1212" s="310" t="s">
        <v>598</v>
      </c>
      <c r="C1212" s="310" t="s">
        <v>293</v>
      </c>
      <c r="D1212" s="150" t="s">
        <v>41</v>
      </c>
      <c r="E1212" s="143">
        <f t="shared" ref="E1212:E1214" si="1441">H1212+K1212+N1212+Q1212+T1212+W1212+Z1212+AE1212+AJ1212+AO1212+AT1212+AY1212</f>
        <v>157</v>
      </c>
      <c r="F1212" s="143">
        <f t="shared" ref="F1212:F1218" si="1442">I1212+L1212+O1212+R1212+U1212+X1212+AA1212+AF1212+AK1212+AP1212+AU1212+AZ1212</f>
        <v>157</v>
      </c>
      <c r="G1212" s="147"/>
      <c r="H1212" s="143">
        <f>H1213+H1214+H1215+H1217+H1218</f>
        <v>0</v>
      </c>
      <c r="I1212" s="143">
        <f t="shared" ref="I1212" si="1443">I1213+I1214+I1215+I1217+I1218</f>
        <v>0</v>
      </c>
      <c r="J1212" s="143"/>
      <c r="K1212" s="143">
        <f t="shared" ref="K1212:L1212" si="1444">K1213+K1214+K1215+K1217+K1218</f>
        <v>0</v>
      </c>
      <c r="L1212" s="143">
        <f t="shared" si="1444"/>
        <v>0</v>
      </c>
      <c r="M1212" s="143"/>
      <c r="N1212" s="143">
        <f t="shared" ref="N1212:O1212" si="1445">N1213+N1214+N1215+N1217+N1218</f>
        <v>0</v>
      </c>
      <c r="O1212" s="143">
        <f t="shared" si="1445"/>
        <v>0</v>
      </c>
      <c r="P1212" s="143"/>
      <c r="Q1212" s="143">
        <f t="shared" ref="Q1212:R1212" si="1446">Q1213+Q1214+Q1215+Q1217+Q1218</f>
        <v>0</v>
      </c>
      <c r="R1212" s="143">
        <f t="shared" si="1446"/>
        <v>0</v>
      </c>
      <c r="S1212" s="143"/>
      <c r="T1212" s="143">
        <f t="shared" ref="T1212:U1212" si="1447">T1213+T1214+T1215+T1217+T1218</f>
        <v>0</v>
      </c>
      <c r="U1212" s="143">
        <f t="shared" si="1447"/>
        <v>0</v>
      </c>
      <c r="V1212" s="143"/>
      <c r="W1212" s="143">
        <f t="shared" ref="W1212:X1212" si="1448">W1213+W1214+W1215+W1217+W1218</f>
        <v>0</v>
      </c>
      <c r="X1212" s="143">
        <f t="shared" si="1448"/>
        <v>0</v>
      </c>
      <c r="Y1212" s="143"/>
      <c r="Z1212" s="143">
        <f t="shared" ref="Z1212:AC1212" si="1449">Z1213+Z1214+Z1215+Z1217+Z1218</f>
        <v>0</v>
      </c>
      <c r="AA1212" s="143">
        <f t="shared" si="1449"/>
        <v>0</v>
      </c>
      <c r="AB1212" s="143">
        <f t="shared" si="1449"/>
        <v>0</v>
      </c>
      <c r="AC1212" s="143">
        <f t="shared" si="1449"/>
        <v>0</v>
      </c>
      <c r="AD1212" s="143"/>
      <c r="AE1212" s="143">
        <f t="shared" ref="AE1212:AH1212" si="1450">AE1213+AE1214+AE1215+AE1217+AE1218</f>
        <v>0</v>
      </c>
      <c r="AF1212" s="143">
        <f t="shared" si="1450"/>
        <v>0</v>
      </c>
      <c r="AG1212" s="143">
        <f t="shared" si="1450"/>
        <v>0</v>
      </c>
      <c r="AH1212" s="143">
        <f t="shared" si="1450"/>
        <v>0</v>
      </c>
      <c r="AI1212" s="143"/>
      <c r="AJ1212" s="143">
        <f t="shared" ref="AJ1212:AM1212" si="1451">AJ1213+AJ1214+AJ1215+AJ1217+AJ1218</f>
        <v>157</v>
      </c>
      <c r="AK1212" s="143">
        <f t="shared" si="1451"/>
        <v>157</v>
      </c>
      <c r="AL1212" s="143">
        <f t="shared" si="1451"/>
        <v>0</v>
      </c>
      <c r="AM1212" s="143">
        <f t="shared" si="1451"/>
        <v>0</v>
      </c>
      <c r="AN1212" s="143"/>
      <c r="AO1212" s="143">
        <f t="shared" ref="AO1212:AR1212" si="1452">AO1213+AO1214+AO1215+AO1217+AO1218</f>
        <v>0</v>
      </c>
      <c r="AP1212" s="143">
        <f t="shared" si="1452"/>
        <v>0</v>
      </c>
      <c r="AQ1212" s="143">
        <f t="shared" si="1452"/>
        <v>0</v>
      </c>
      <c r="AR1212" s="143">
        <f t="shared" si="1452"/>
        <v>0</v>
      </c>
      <c r="AS1212" s="143"/>
      <c r="AT1212" s="143">
        <f t="shared" ref="AT1212:AW1212" si="1453">AT1213+AT1214+AT1215+AT1217+AT1218</f>
        <v>0</v>
      </c>
      <c r="AU1212" s="143">
        <f t="shared" si="1453"/>
        <v>0</v>
      </c>
      <c r="AV1212" s="143">
        <f t="shared" si="1453"/>
        <v>0</v>
      </c>
      <c r="AW1212" s="143">
        <f t="shared" si="1453"/>
        <v>0</v>
      </c>
      <c r="AX1212" s="143"/>
      <c r="AY1212" s="143">
        <f t="shared" ref="AY1212:AZ1212" si="1454">AY1213+AY1214+AY1215+AY1217+AY1218</f>
        <v>0</v>
      </c>
      <c r="AZ1212" s="143">
        <f t="shared" si="1454"/>
        <v>0</v>
      </c>
      <c r="BA1212" s="147"/>
      <c r="BB1212" s="311" t="s">
        <v>711</v>
      </c>
      <c r="BC1212" s="235"/>
    </row>
    <row r="1213" spans="1:55" ht="32.25" customHeight="1">
      <c r="A1213" s="309"/>
      <c r="B1213" s="310"/>
      <c r="C1213" s="310"/>
      <c r="D1213" s="148" t="s">
        <v>37</v>
      </c>
      <c r="E1213" s="143">
        <f t="shared" si="1441"/>
        <v>9</v>
      </c>
      <c r="F1213" s="143">
        <f t="shared" si="1442"/>
        <v>9</v>
      </c>
      <c r="G1213" s="147"/>
      <c r="H1213" s="143"/>
      <c r="I1213" s="143"/>
      <c r="J1213" s="147"/>
      <c r="K1213" s="143"/>
      <c r="L1213" s="143"/>
      <c r="M1213" s="147"/>
      <c r="N1213" s="143"/>
      <c r="O1213" s="143"/>
      <c r="P1213" s="147"/>
      <c r="Q1213" s="143"/>
      <c r="R1213" s="143"/>
      <c r="S1213" s="147"/>
      <c r="T1213" s="143"/>
      <c r="U1213" s="143"/>
      <c r="V1213" s="147"/>
      <c r="W1213" s="143"/>
      <c r="X1213" s="143"/>
      <c r="Y1213" s="147"/>
      <c r="Z1213" s="143"/>
      <c r="AA1213" s="143"/>
      <c r="AB1213" s="147"/>
      <c r="AC1213" s="147"/>
      <c r="AD1213" s="147"/>
      <c r="AE1213" s="143"/>
      <c r="AF1213" s="143"/>
      <c r="AG1213" s="147"/>
      <c r="AH1213" s="147"/>
      <c r="AI1213" s="147"/>
      <c r="AJ1213" s="221">
        <v>9</v>
      </c>
      <c r="AK1213" s="265">
        <v>9</v>
      </c>
      <c r="AL1213" s="147"/>
      <c r="AM1213" s="147"/>
      <c r="AN1213" s="147"/>
      <c r="AO1213" s="221"/>
      <c r="AP1213" s="143"/>
      <c r="AQ1213" s="147"/>
      <c r="AR1213" s="147"/>
      <c r="AS1213" s="147"/>
      <c r="AT1213" s="143"/>
      <c r="AU1213" s="143"/>
      <c r="AV1213" s="147"/>
      <c r="AW1213" s="147"/>
      <c r="AX1213" s="147"/>
      <c r="AY1213" s="221"/>
      <c r="AZ1213" s="147"/>
      <c r="BA1213" s="147"/>
      <c r="BB1213" s="312"/>
      <c r="BC1213" s="235"/>
    </row>
    <row r="1214" spans="1:55" ht="50.25" customHeight="1">
      <c r="A1214" s="309"/>
      <c r="B1214" s="310"/>
      <c r="C1214" s="310"/>
      <c r="D1214" s="172" t="s">
        <v>2</v>
      </c>
      <c r="E1214" s="143">
        <f t="shared" si="1441"/>
        <v>21</v>
      </c>
      <c r="F1214" s="143">
        <f t="shared" si="1442"/>
        <v>21</v>
      </c>
      <c r="G1214" s="147"/>
      <c r="H1214" s="143"/>
      <c r="I1214" s="143"/>
      <c r="J1214" s="147"/>
      <c r="K1214" s="143"/>
      <c r="L1214" s="143"/>
      <c r="M1214" s="147"/>
      <c r="N1214" s="143"/>
      <c r="O1214" s="143"/>
      <c r="P1214" s="147"/>
      <c r="Q1214" s="143"/>
      <c r="R1214" s="143"/>
      <c r="S1214" s="147"/>
      <c r="T1214" s="143"/>
      <c r="U1214" s="143"/>
      <c r="V1214" s="147"/>
      <c r="W1214" s="143"/>
      <c r="X1214" s="143"/>
      <c r="Y1214" s="147"/>
      <c r="Z1214" s="143"/>
      <c r="AA1214" s="143"/>
      <c r="AB1214" s="147"/>
      <c r="AC1214" s="147"/>
      <c r="AD1214" s="147"/>
      <c r="AE1214" s="143"/>
      <c r="AF1214" s="143"/>
      <c r="AG1214" s="147"/>
      <c r="AH1214" s="147"/>
      <c r="AI1214" s="147"/>
      <c r="AJ1214" s="221">
        <v>21</v>
      </c>
      <c r="AK1214" s="265">
        <v>21</v>
      </c>
      <c r="AL1214" s="147"/>
      <c r="AM1214" s="147"/>
      <c r="AN1214" s="147"/>
      <c r="AO1214" s="221"/>
      <c r="AP1214" s="143"/>
      <c r="AQ1214" s="147"/>
      <c r="AR1214" s="147"/>
      <c r="AS1214" s="147"/>
      <c r="AT1214" s="143"/>
      <c r="AU1214" s="143"/>
      <c r="AV1214" s="147"/>
      <c r="AW1214" s="147"/>
      <c r="AX1214" s="147"/>
      <c r="AY1214" s="221"/>
      <c r="AZ1214" s="147"/>
      <c r="BA1214" s="147"/>
      <c r="BB1214" s="312"/>
      <c r="BC1214" s="235"/>
    </row>
    <row r="1215" spans="1:55" ht="22.5" customHeight="1">
      <c r="A1215" s="309"/>
      <c r="B1215" s="310"/>
      <c r="C1215" s="310"/>
      <c r="D1215" s="234" t="s">
        <v>268</v>
      </c>
      <c r="E1215" s="143">
        <f>H1215+K1215+N1215+Q1215+T1215+W1215+Z1215+AE1215+AJ1215+AO1215+AT1215+AY1215</f>
        <v>112</v>
      </c>
      <c r="F1215" s="143">
        <f t="shared" si="1442"/>
        <v>112</v>
      </c>
      <c r="G1215" s="147"/>
      <c r="H1215" s="143"/>
      <c r="I1215" s="143"/>
      <c r="J1215" s="147"/>
      <c r="K1215" s="143"/>
      <c r="L1215" s="143"/>
      <c r="M1215" s="147"/>
      <c r="N1215" s="143"/>
      <c r="O1215" s="143"/>
      <c r="P1215" s="147"/>
      <c r="Q1215" s="143"/>
      <c r="R1215" s="143"/>
      <c r="S1215" s="147"/>
      <c r="T1215" s="143"/>
      <c r="U1215" s="143"/>
      <c r="V1215" s="147"/>
      <c r="W1215" s="143"/>
      <c r="X1215" s="143"/>
      <c r="Y1215" s="147"/>
      <c r="Z1215" s="143"/>
      <c r="AA1215" s="143"/>
      <c r="AB1215" s="147"/>
      <c r="AC1215" s="147"/>
      <c r="AD1215" s="147"/>
      <c r="AE1215" s="143"/>
      <c r="AF1215" s="143"/>
      <c r="AG1215" s="147"/>
      <c r="AH1215" s="147"/>
      <c r="AI1215" s="147"/>
      <c r="AJ1215" s="221">
        <f>3.33333+108.66667</f>
        <v>112</v>
      </c>
      <c r="AK1215" s="221">
        <f>3.33333+108.66667</f>
        <v>112</v>
      </c>
      <c r="AL1215" s="147"/>
      <c r="AM1215" s="147"/>
      <c r="AN1215" s="147"/>
      <c r="AO1215" s="258"/>
      <c r="AP1215" s="143"/>
      <c r="AQ1215" s="147"/>
      <c r="AR1215" s="147"/>
      <c r="AS1215" s="147"/>
      <c r="AT1215" s="143"/>
      <c r="AU1215" s="143"/>
      <c r="AV1215" s="147"/>
      <c r="AW1215" s="147"/>
      <c r="AX1215" s="147"/>
      <c r="AY1215" s="221"/>
      <c r="AZ1215" s="143"/>
      <c r="BA1215" s="147"/>
      <c r="BB1215" s="312"/>
      <c r="BC1215" s="235"/>
    </row>
    <row r="1216" spans="1:55" ht="82.5" customHeight="1">
      <c r="A1216" s="309"/>
      <c r="B1216" s="310"/>
      <c r="C1216" s="310"/>
      <c r="D1216" s="234" t="s">
        <v>274</v>
      </c>
      <c r="E1216" s="143">
        <f t="shared" ref="E1216:E1218" si="1455">H1216+K1216+N1216+Q1216+T1216+W1216+Z1216+AE1216+AJ1216+AO1216+AT1216+AY1216</f>
        <v>0</v>
      </c>
      <c r="F1216" s="143">
        <f t="shared" si="1442"/>
        <v>0</v>
      </c>
      <c r="G1216" s="147"/>
      <c r="H1216" s="143"/>
      <c r="I1216" s="143"/>
      <c r="J1216" s="147"/>
      <c r="K1216" s="143"/>
      <c r="L1216" s="143"/>
      <c r="M1216" s="147"/>
      <c r="N1216" s="143"/>
      <c r="O1216" s="143"/>
      <c r="P1216" s="147"/>
      <c r="Q1216" s="143"/>
      <c r="R1216" s="143"/>
      <c r="S1216" s="147"/>
      <c r="T1216" s="143"/>
      <c r="U1216" s="143"/>
      <c r="V1216" s="147"/>
      <c r="W1216" s="143"/>
      <c r="X1216" s="143"/>
      <c r="Y1216" s="147"/>
      <c r="Z1216" s="143"/>
      <c r="AA1216" s="143"/>
      <c r="AB1216" s="147"/>
      <c r="AC1216" s="147"/>
      <c r="AD1216" s="147"/>
      <c r="AE1216" s="143"/>
      <c r="AF1216" s="143"/>
      <c r="AG1216" s="147"/>
      <c r="AH1216" s="147"/>
      <c r="AI1216" s="147"/>
      <c r="AJ1216" s="147"/>
      <c r="AK1216" s="143"/>
      <c r="AL1216" s="147"/>
      <c r="AM1216" s="147"/>
      <c r="AN1216" s="147"/>
      <c r="AO1216" s="143"/>
      <c r="AP1216" s="143"/>
      <c r="AQ1216" s="147"/>
      <c r="AR1216" s="147"/>
      <c r="AS1216" s="147"/>
      <c r="AT1216" s="143"/>
      <c r="AU1216" s="143"/>
      <c r="AV1216" s="147"/>
      <c r="AW1216" s="147"/>
      <c r="AX1216" s="147"/>
      <c r="AY1216" s="147"/>
      <c r="AZ1216" s="147"/>
      <c r="BA1216" s="147"/>
      <c r="BB1216" s="312"/>
      <c r="BC1216" s="235"/>
    </row>
    <row r="1217" spans="1:55" ht="22.5" customHeight="1">
      <c r="A1217" s="309"/>
      <c r="B1217" s="310"/>
      <c r="C1217" s="310"/>
      <c r="D1217" s="234" t="s">
        <v>269</v>
      </c>
      <c r="E1217" s="143">
        <f t="shared" si="1455"/>
        <v>15</v>
      </c>
      <c r="F1217" s="143">
        <f t="shared" si="1442"/>
        <v>15</v>
      </c>
      <c r="G1217" s="147"/>
      <c r="H1217" s="143"/>
      <c r="I1217" s="143"/>
      <c r="J1217" s="147"/>
      <c r="K1217" s="143"/>
      <c r="L1217" s="143"/>
      <c r="M1217" s="147"/>
      <c r="N1217" s="143"/>
      <c r="O1217" s="143"/>
      <c r="P1217" s="147"/>
      <c r="Q1217" s="143"/>
      <c r="R1217" s="143"/>
      <c r="S1217" s="147"/>
      <c r="T1217" s="143"/>
      <c r="U1217" s="143"/>
      <c r="V1217" s="147"/>
      <c r="W1217" s="143"/>
      <c r="X1217" s="143"/>
      <c r="Y1217" s="147"/>
      <c r="Z1217" s="143"/>
      <c r="AA1217" s="143"/>
      <c r="AB1217" s="147"/>
      <c r="AC1217" s="147"/>
      <c r="AD1217" s="147"/>
      <c r="AE1217" s="143"/>
      <c r="AF1217" s="143"/>
      <c r="AG1217" s="147"/>
      <c r="AH1217" s="147"/>
      <c r="AI1217" s="147"/>
      <c r="AJ1217" s="160">
        <v>15</v>
      </c>
      <c r="AK1217" s="160">
        <v>15</v>
      </c>
      <c r="AL1217" s="147"/>
      <c r="AM1217" s="147"/>
      <c r="AN1217" s="147"/>
      <c r="AO1217" s="143"/>
      <c r="AP1217" s="143"/>
      <c r="AQ1217" s="147"/>
      <c r="AR1217" s="147"/>
      <c r="AS1217" s="147"/>
      <c r="AT1217" s="143"/>
      <c r="AU1217" s="143"/>
      <c r="AV1217" s="147"/>
      <c r="AW1217" s="147"/>
      <c r="AX1217" s="147"/>
      <c r="AY1217" s="160"/>
      <c r="AZ1217" s="147"/>
      <c r="BA1217" s="147"/>
      <c r="BB1217" s="312"/>
      <c r="BC1217" s="235"/>
    </row>
    <row r="1218" spans="1:55" ht="31.2">
      <c r="A1218" s="309"/>
      <c r="B1218" s="310"/>
      <c r="C1218" s="310"/>
      <c r="D1218" s="235" t="s">
        <v>43</v>
      </c>
      <c r="E1218" s="143">
        <f t="shared" si="1455"/>
        <v>0</v>
      </c>
      <c r="F1218" s="143">
        <f t="shared" si="1442"/>
        <v>0</v>
      </c>
      <c r="G1218" s="147"/>
      <c r="H1218" s="143"/>
      <c r="I1218" s="143"/>
      <c r="J1218" s="147"/>
      <c r="K1218" s="143"/>
      <c r="L1218" s="143"/>
      <c r="M1218" s="147"/>
      <c r="N1218" s="143"/>
      <c r="O1218" s="143"/>
      <c r="P1218" s="147"/>
      <c r="Q1218" s="143"/>
      <c r="R1218" s="143"/>
      <c r="S1218" s="147"/>
      <c r="T1218" s="143"/>
      <c r="U1218" s="143"/>
      <c r="V1218" s="147"/>
      <c r="W1218" s="143"/>
      <c r="X1218" s="143"/>
      <c r="Y1218" s="147"/>
      <c r="Z1218" s="143"/>
      <c r="AA1218" s="143"/>
      <c r="AB1218" s="147"/>
      <c r="AC1218" s="147"/>
      <c r="AD1218" s="147"/>
      <c r="AE1218" s="143"/>
      <c r="AF1218" s="143"/>
      <c r="AG1218" s="147"/>
      <c r="AH1218" s="147"/>
      <c r="AI1218" s="147"/>
      <c r="AJ1218" s="143"/>
      <c r="AK1218" s="143"/>
      <c r="AL1218" s="147"/>
      <c r="AM1218" s="147"/>
      <c r="AN1218" s="147"/>
      <c r="AO1218" s="143"/>
      <c r="AP1218" s="143"/>
      <c r="AQ1218" s="147"/>
      <c r="AR1218" s="147"/>
      <c r="AS1218" s="147"/>
      <c r="AT1218" s="143"/>
      <c r="AU1218" s="143"/>
      <c r="AV1218" s="147"/>
      <c r="AW1218" s="147"/>
      <c r="AX1218" s="147"/>
      <c r="AY1218" s="147"/>
      <c r="AZ1218" s="147"/>
      <c r="BA1218" s="147"/>
      <c r="BB1218" s="313"/>
      <c r="BC1218" s="235"/>
    </row>
    <row r="1219" spans="1:55" ht="22.5" customHeight="1">
      <c r="A1219" s="309" t="s">
        <v>577</v>
      </c>
      <c r="B1219" s="310" t="s">
        <v>599</v>
      </c>
      <c r="C1219" s="310" t="s">
        <v>293</v>
      </c>
      <c r="D1219" s="150" t="s">
        <v>41</v>
      </c>
      <c r="E1219" s="143">
        <f t="shared" ref="E1219:E1221" si="1456">H1219+K1219+N1219+Q1219+T1219+W1219+Z1219+AE1219+AJ1219+AO1219+AT1219+AY1219</f>
        <v>236</v>
      </c>
      <c r="F1219" s="143">
        <f t="shared" ref="F1219:F1225" si="1457">I1219+L1219+O1219+R1219+U1219+X1219+AA1219+AF1219+AK1219+AP1219+AU1219+AZ1219</f>
        <v>0</v>
      </c>
      <c r="G1219" s="147"/>
      <c r="H1219" s="143">
        <f>H1220+H1221+H1222+H1224+H1225</f>
        <v>0</v>
      </c>
      <c r="I1219" s="143">
        <f t="shared" ref="I1219" si="1458">I1220+I1221+I1222+I1224+I1225</f>
        <v>0</v>
      </c>
      <c r="J1219" s="143"/>
      <c r="K1219" s="143">
        <f t="shared" ref="K1219:L1219" si="1459">K1220+K1221+K1222+K1224+K1225</f>
        <v>0</v>
      </c>
      <c r="L1219" s="143">
        <f t="shared" si="1459"/>
        <v>0</v>
      </c>
      <c r="M1219" s="143"/>
      <c r="N1219" s="143">
        <f t="shared" ref="N1219:O1219" si="1460">N1220+N1221+N1222+N1224+N1225</f>
        <v>0</v>
      </c>
      <c r="O1219" s="143">
        <f t="shared" si="1460"/>
        <v>0</v>
      </c>
      <c r="P1219" s="143"/>
      <c r="Q1219" s="143">
        <f t="shared" ref="Q1219:R1219" si="1461">Q1220+Q1221+Q1222+Q1224+Q1225</f>
        <v>0</v>
      </c>
      <c r="R1219" s="143">
        <f t="shared" si="1461"/>
        <v>0</v>
      </c>
      <c r="S1219" s="143"/>
      <c r="T1219" s="143">
        <f t="shared" ref="T1219:U1219" si="1462">T1220+T1221+T1222+T1224+T1225</f>
        <v>0</v>
      </c>
      <c r="U1219" s="143">
        <f t="shared" si="1462"/>
        <v>0</v>
      </c>
      <c r="V1219" s="143"/>
      <c r="W1219" s="143">
        <f t="shared" ref="W1219:X1219" si="1463">W1220+W1221+W1222+W1224+W1225</f>
        <v>0</v>
      </c>
      <c r="X1219" s="143">
        <f t="shared" si="1463"/>
        <v>0</v>
      </c>
      <c r="Y1219" s="143"/>
      <c r="Z1219" s="143">
        <f t="shared" ref="Z1219:AC1219" si="1464">Z1220+Z1221+Z1222+Z1224+Z1225</f>
        <v>0</v>
      </c>
      <c r="AA1219" s="143">
        <f t="shared" si="1464"/>
        <v>0</v>
      </c>
      <c r="AB1219" s="143">
        <f t="shared" si="1464"/>
        <v>0</v>
      </c>
      <c r="AC1219" s="143">
        <f t="shared" si="1464"/>
        <v>0</v>
      </c>
      <c r="AD1219" s="143"/>
      <c r="AE1219" s="143">
        <f t="shared" ref="AE1219:AH1219" si="1465">AE1220+AE1221+AE1222+AE1224+AE1225</f>
        <v>0</v>
      </c>
      <c r="AF1219" s="143">
        <f t="shared" si="1465"/>
        <v>0</v>
      </c>
      <c r="AG1219" s="143">
        <f t="shared" si="1465"/>
        <v>0</v>
      </c>
      <c r="AH1219" s="143">
        <f t="shared" si="1465"/>
        <v>0</v>
      </c>
      <c r="AI1219" s="143"/>
      <c r="AJ1219" s="143">
        <f t="shared" ref="AJ1219:AM1219" si="1466">AJ1220+AJ1221+AJ1222+AJ1224+AJ1225</f>
        <v>0</v>
      </c>
      <c r="AK1219" s="143">
        <f t="shared" si="1466"/>
        <v>0</v>
      </c>
      <c r="AL1219" s="143">
        <f t="shared" si="1466"/>
        <v>0</v>
      </c>
      <c r="AM1219" s="143">
        <f t="shared" si="1466"/>
        <v>0</v>
      </c>
      <c r="AN1219" s="143"/>
      <c r="AO1219" s="143">
        <f t="shared" ref="AO1219:AR1219" si="1467">AO1220+AO1221+AO1222+AO1224+AO1225</f>
        <v>0</v>
      </c>
      <c r="AP1219" s="143">
        <f t="shared" si="1467"/>
        <v>0</v>
      </c>
      <c r="AQ1219" s="143">
        <f t="shared" si="1467"/>
        <v>0</v>
      </c>
      <c r="AR1219" s="143">
        <f t="shared" si="1467"/>
        <v>0</v>
      </c>
      <c r="AS1219" s="143"/>
      <c r="AT1219" s="143">
        <f t="shared" ref="AT1219:AW1219" si="1468">AT1220+AT1221+AT1222+AT1224+AT1225</f>
        <v>236</v>
      </c>
      <c r="AU1219" s="143">
        <f t="shared" si="1468"/>
        <v>0</v>
      </c>
      <c r="AV1219" s="143">
        <f t="shared" si="1468"/>
        <v>0</v>
      </c>
      <c r="AW1219" s="143">
        <f t="shared" si="1468"/>
        <v>0</v>
      </c>
      <c r="AX1219" s="143"/>
      <c r="AY1219" s="143">
        <f t="shared" ref="AY1219:AZ1219" si="1469">AY1220+AY1221+AY1222+AY1224+AY1225</f>
        <v>0</v>
      </c>
      <c r="AZ1219" s="143">
        <f t="shared" si="1469"/>
        <v>0</v>
      </c>
      <c r="BA1219" s="147"/>
      <c r="BB1219" s="311" t="s">
        <v>711</v>
      </c>
      <c r="BC1219" s="235"/>
    </row>
    <row r="1220" spans="1:55" ht="32.25" customHeight="1">
      <c r="A1220" s="309"/>
      <c r="B1220" s="310"/>
      <c r="C1220" s="310"/>
      <c r="D1220" s="148" t="s">
        <v>37</v>
      </c>
      <c r="E1220" s="143">
        <f t="shared" si="1456"/>
        <v>12</v>
      </c>
      <c r="F1220" s="143">
        <f t="shared" si="1457"/>
        <v>0</v>
      </c>
      <c r="G1220" s="147"/>
      <c r="H1220" s="143"/>
      <c r="I1220" s="143"/>
      <c r="J1220" s="147"/>
      <c r="K1220" s="143"/>
      <c r="L1220" s="143"/>
      <c r="M1220" s="147"/>
      <c r="N1220" s="143"/>
      <c r="O1220" s="143"/>
      <c r="P1220" s="147"/>
      <c r="Q1220" s="143"/>
      <c r="R1220" s="143"/>
      <c r="S1220" s="147"/>
      <c r="T1220" s="143"/>
      <c r="U1220" s="143"/>
      <c r="V1220" s="147"/>
      <c r="W1220" s="143"/>
      <c r="X1220" s="143"/>
      <c r="Y1220" s="147"/>
      <c r="Z1220" s="143"/>
      <c r="AA1220" s="143"/>
      <c r="AB1220" s="147"/>
      <c r="AC1220" s="147"/>
      <c r="AD1220" s="147"/>
      <c r="AE1220" s="143"/>
      <c r="AF1220" s="143"/>
      <c r="AG1220" s="147"/>
      <c r="AH1220" s="147"/>
      <c r="AI1220" s="147"/>
      <c r="AJ1220" s="221"/>
      <c r="AK1220" s="143"/>
      <c r="AL1220" s="147"/>
      <c r="AM1220" s="147"/>
      <c r="AN1220" s="147"/>
      <c r="AO1220" s="221"/>
      <c r="AP1220" s="143"/>
      <c r="AQ1220" s="147"/>
      <c r="AR1220" s="147"/>
      <c r="AS1220" s="147"/>
      <c r="AT1220" s="221">
        <v>12</v>
      </c>
      <c r="AU1220" s="143"/>
      <c r="AV1220" s="147"/>
      <c r="AW1220" s="147"/>
      <c r="AX1220" s="147"/>
      <c r="AY1220" s="221"/>
      <c r="AZ1220" s="147"/>
      <c r="BA1220" s="147"/>
      <c r="BB1220" s="312"/>
      <c r="BC1220" s="235"/>
    </row>
    <row r="1221" spans="1:55" ht="50.25" customHeight="1">
      <c r="A1221" s="309"/>
      <c r="B1221" s="310"/>
      <c r="C1221" s="310"/>
      <c r="D1221" s="172" t="s">
        <v>2</v>
      </c>
      <c r="E1221" s="143">
        <f t="shared" si="1456"/>
        <v>28</v>
      </c>
      <c r="F1221" s="215">
        <f t="shared" si="1457"/>
        <v>0</v>
      </c>
      <c r="G1221" s="147"/>
      <c r="H1221" s="143"/>
      <c r="I1221" s="143"/>
      <c r="J1221" s="147"/>
      <c r="K1221" s="143"/>
      <c r="L1221" s="143"/>
      <c r="M1221" s="147"/>
      <c r="N1221" s="143"/>
      <c r="O1221" s="143"/>
      <c r="P1221" s="147"/>
      <c r="Q1221" s="143"/>
      <c r="R1221" s="143"/>
      <c r="S1221" s="147"/>
      <c r="T1221" s="143"/>
      <c r="U1221" s="143"/>
      <c r="V1221" s="147"/>
      <c r="W1221" s="143"/>
      <c r="X1221" s="143"/>
      <c r="Y1221" s="147"/>
      <c r="Z1221" s="143"/>
      <c r="AA1221" s="143"/>
      <c r="AB1221" s="147"/>
      <c r="AC1221" s="147"/>
      <c r="AD1221" s="147"/>
      <c r="AE1221" s="143"/>
      <c r="AF1221" s="143"/>
      <c r="AG1221" s="147"/>
      <c r="AH1221" s="147"/>
      <c r="AI1221" s="147"/>
      <c r="AJ1221" s="221"/>
      <c r="AK1221" s="143"/>
      <c r="AL1221" s="147"/>
      <c r="AM1221" s="147"/>
      <c r="AN1221" s="147"/>
      <c r="AO1221" s="221"/>
      <c r="AP1221" s="143"/>
      <c r="AQ1221" s="147"/>
      <c r="AR1221" s="147"/>
      <c r="AS1221" s="147"/>
      <c r="AT1221" s="221">
        <v>28</v>
      </c>
      <c r="AU1221" s="143"/>
      <c r="AV1221" s="147"/>
      <c r="AW1221" s="147"/>
      <c r="AX1221" s="147"/>
      <c r="AY1221" s="221"/>
      <c r="AZ1221" s="147"/>
      <c r="BA1221" s="147"/>
      <c r="BB1221" s="312"/>
      <c r="BC1221" s="235"/>
    </row>
    <row r="1222" spans="1:55" ht="22.5" customHeight="1">
      <c r="A1222" s="309"/>
      <c r="B1222" s="310"/>
      <c r="C1222" s="310"/>
      <c r="D1222" s="234" t="s">
        <v>268</v>
      </c>
      <c r="E1222" s="143">
        <f>H1222+K1222+N1222+Q1222+T1222+W1222+Z1222+AE1222+AJ1222+AO1222+AT1222+AY1222</f>
        <v>70</v>
      </c>
      <c r="F1222" s="143">
        <f t="shared" si="1457"/>
        <v>0</v>
      </c>
      <c r="G1222" s="147"/>
      <c r="H1222" s="143"/>
      <c r="I1222" s="143"/>
      <c r="J1222" s="147"/>
      <c r="K1222" s="143"/>
      <c r="L1222" s="143"/>
      <c r="M1222" s="147"/>
      <c r="N1222" s="143"/>
      <c r="O1222" s="143"/>
      <c r="P1222" s="147"/>
      <c r="Q1222" s="143"/>
      <c r="R1222" s="143"/>
      <c r="S1222" s="147"/>
      <c r="T1222" s="143"/>
      <c r="U1222" s="143"/>
      <c r="V1222" s="147"/>
      <c r="W1222" s="143"/>
      <c r="X1222" s="143"/>
      <c r="Y1222" s="147"/>
      <c r="Z1222" s="143"/>
      <c r="AA1222" s="143"/>
      <c r="AB1222" s="147"/>
      <c r="AC1222" s="147"/>
      <c r="AD1222" s="147"/>
      <c r="AE1222" s="143"/>
      <c r="AF1222" s="143"/>
      <c r="AG1222" s="147"/>
      <c r="AH1222" s="147"/>
      <c r="AI1222" s="147"/>
      <c r="AJ1222" s="221"/>
      <c r="AK1222" s="143"/>
      <c r="AL1222" s="147"/>
      <c r="AM1222" s="147"/>
      <c r="AN1222" s="147"/>
      <c r="AO1222" s="221"/>
      <c r="AP1222" s="143"/>
      <c r="AQ1222" s="147"/>
      <c r="AR1222" s="147"/>
      <c r="AS1222" s="147"/>
      <c r="AT1222" s="221">
        <v>70</v>
      </c>
      <c r="AU1222" s="143"/>
      <c r="AV1222" s="147"/>
      <c r="AW1222" s="147"/>
      <c r="AX1222" s="147"/>
      <c r="AY1222" s="221"/>
      <c r="AZ1222" s="143"/>
      <c r="BA1222" s="147"/>
      <c r="BB1222" s="312"/>
      <c r="BC1222" s="235"/>
    </row>
    <row r="1223" spans="1:55" ht="82.5" customHeight="1">
      <c r="A1223" s="309"/>
      <c r="B1223" s="310"/>
      <c r="C1223" s="310"/>
      <c r="D1223" s="234" t="s">
        <v>274</v>
      </c>
      <c r="E1223" s="143">
        <f t="shared" ref="E1223:E1225" si="1470">H1223+K1223+N1223+Q1223+T1223+W1223+Z1223+AE1223+AJ1223+AO1223+AT1223+AY1223</f>
        <v>0</v>
      </c>
      <c r="F1223" s="143">
        <f t="shared" si="1457"/>
        <v>0</v>
      </c>
      <c r="G1223" s="147"/>
      <c r="H1223" s="143"/>
      <c r="I1223" s="143"/>
      <c r="J1223" s="147"/>
      <c r="K1223" s="143"/>
      <c r="L1223" s="143"/>
      <c r="M1223" s="147"/>
      <c r="N1223" s="143"/>
      <c r="O1223" s="143"/>
      <c r="P1223" s="147"/>
      <c r="Q1223" s="143"/>
      <c r="R1223" s="143"/>
      <c r="S1223" s="147"/>
      <c r="T1223" s="143"/>
      <c r="U1223" s="143"/>
      <c r="V1223" s="147"/>
      <c r="W1223" s="143"/>
      <c r="X1223" s="143"/>
      <c r="Y1223" s="147"/>
      <c r="Z1223" s="143"/>
      <c r="AA1223" s="143"/>
      <c r="AB1223" s="147"/>
      <c r="AC1223" s="147"/>
      <c r="AD1223" s="147"/>
      <c r="AE1223" s="143"/>
      <c r="AF1223" s="143"/>
      <c r="AG1223" s="147"/>
      <c r="AH1223" s="147"/>
      <c r="AI1223" s="147"/>
      <c r="AJ1223" s="147"/>
      <c r="AK1223" s="143"/>
      <c r="AL1223" s="147"/>
      <c r="AM1223" s="147"/>
      <c r="AN1223" s="147"/>
      <c r="AO1223" s="147"/>
      <c r="AP1223" s="143"/>
      <c r="AQ1223" s="147"/>
      <c r="AR1223" s="147"/>
      <c r="AS1223" s="147"/>
      <c r="AT1223" s="147"/>
      <c r="AU1223" s="143"/>
      <c r="AV1223" s="147"/>
      <c r="AW1223" s="147"/>
      <c r="AX1223" s="147"/>
      <c r="AY1223" s="147"/>
      <c r="AZ1223" s="147"/>
      <c r="BA1223" s="147"/>
      <c r="BB1223" s="312"/>
      <c r="BC1223" s="235"/>
    </row>
    <row r="1224" spans="1:55" ht="22.5" customHeight="1">
      <c r="A1224" s="309"/>
      <c r="B1224" s="310"/>
      <c r="C1224" s="310"/>
      <c r="D1224" s="234" t="s">
        <v>269</v>
      </c>
      <c r="E1224" s="143">
        <f t="shared" si="1470"/>
        <v>126</v>
      </c>
      <c r="F1224" s="143">
        <f t="shared" si="1457"/>
        <v>0</v>
      </c>
      <c r="G1224" s="147"/>
      <c r="H1224" s="143"/>
      <c r="I1224" s="143"/>
      <c r="J1224" s="147"/>
      <c r="K1224" s="143"/>
      <c r="L1224" s="143"/>
      <c r="M1224" s="147"/>
      <c r="N1224" s="143"/>
      <c r="O1224" s="143"/>
      <c r="P1224" s="147"/>
      <c r="Q1224" s="143"/>
      <c r="R1224" s="143"/>
      <c r="S1224" s="147"/>
      <c r="T1224" s="143"/>
      <c r="U1224" s="143"/>
      <c r="V1224" s="147"/>
      <c r="W1224" s="143"/>
      <c r="X1224" s="143"/>
      <c r="Y1224" s="147"/>
      <c r="Z1224" s="143"/>
      <c r="AA1224" s="143"/>
      <c r="AB1224" s="147"/>
      <c r="AC1224" s="147"/>
      <c r="AD1224" s="147"/>
      <c r="AE1224" s="143"/>
      <c r="AF1224" s="143"/>
      <c r="AG1224" s="147"/>
      <c r="AH1224" s="147"/>
      <c r="AI1224" s="147"/>
      <c r="AJ1224" s="160"/>
      <c r="AK1224" s="143"/>
      <c r="AL1224" s="147"/>
      <c r="AM1224" s="147"/>
      <c r="AN1224" s="147"/>
      <c r="AO1224" s="160"/>
      <c r="AP1224" s="143"/>
      <c r="AQ1224" s="147"/>
      <c r="AR1224" s="147"/>
      <c r="AS1224" s="147"/>
      <c r="AT1224" s="160">
        <v>126</v>
      </c>
      <c r="AU1224" s="143"/>
      <c r="AV1224" s="147"/>
      <c r="AW1224" s="147"/>
      <c r="AX1224" s="147"/>
      <c r="AY1224" s="160"/>
      <c r="AZ1224" s="147"/>
      <c r="BA1224" s="147"/>
      <c r="BB1224" s="312"/>
      <c r="BC1224" s="235"/>
    </row>
    <row r="1225" spans="1:55" ht="31.2">
      <c r="A1225" s="309"/>
      <c r="B1225" s="310"/>
      <c r="C1225" s="310"/>
      <c r="D1225" s="235" t="s">
        <v>43</v>
      </c>
      <c r="E1225" s="143">
        <f t="shared" si="1470"/>
        <v>0</v>
      </c>
      <c r="F1225" s="143">
        <f t="shared" si="1457"/>
        <v>0</v>
      </c>
      <c r="G1225" s="147"/>
      <c r="H1225" s="143"/>
      <c r="I1225" s="143"/>
      <c r="J1225" s="147"/>
      <c r="K1225" s="143"/>
      <c r="L1225" s="143"/>
      <c r="M1225" s="147"/>
      <c r="N1225" s="143"/>
      <c r="O1225" s="143"/>
      <c r="P1225" s="147"/>
      <c r="Q1225" s="143"/>
      <c r="R1225" s="143"/>
      <c r="S1225" s="147"/>
      <c r="T1225" s="143"/>
      <c r="U1225" s="143"/>
      <c r="V1225" s="147"/>
      <c r="W1225" s="143"/>
      <c r="X1225" s="143"/>
      <c r="Y1225" s="147"/>
      <c r="Z1225" s="143"/>
      <c r="AA1225" s="143"/>
      <c r="AB1225" s="147"/>
      <c r="AC1225" s="147"/>
      <c r="AD1225" s="147"/>
      <c r="AE1225" s="143"/>
      <c r="AF1225" s="143"/>
      <c r="AG1225" s="147"/>
      <c r="AH1225" s="147"/>
      <c r="AI1225" s="147"/>
      <c r="AJ1225" s="143"/>
      <c r="AK1225" s="143"/>
      <c r="AL1225" s="147"/>
      <c r="AM1225" s="147"/>
      <c r="AN1225" s="147"/>
      <c r="AO1225" s="143"/>
      <c r="AP1225" s="143"/>
      <c r="AQ1225" s="147"/>
      <c r="AR1225" s="147"/>
      <c r="AS1225" s="147"/>
      <c r="AT1225" s="143"/>
      <c r="AU1225" s="143"/>
      <c r="AV1225" s="147"/>
      <c r="AW1225" s="147"/>
      <c r="AX1225" s="147"/>
      <c r="AY1225" s="147"/>
      <c r="AZ1225" s="147"/>
      <c r="BA1225" s="147"/>
      <c r="BB1225" s="313"/>
      <c r="BC1225" s="235"/>
    </row>
    <row r="1226" spans="1:55" ht="22.5" customHeight="1">
      <c r="A1226" s="309" t="s">
        <v>578</v>
      </c>
      <c r="B1226" s="310" t="s">
        <v>600</v>
      </c>
      <c r="C1226" s="310" t="s">
        <v>293</v>
      </c>
      <c r="D1226" s="150" t="s">
        <v>41</v>
      </c>
      <c r="E1226" s="143">
        <f t="shared" ref="E1226:E1228" si="1471">H1226+K1226+N1226+Q1226+T1226+W1226+Z1226+AE1226+AJ1226+AO1226+AT1226+AY1226</f>
        <v>717</v>
      </c>
      <c r="F1226" s="143">
        <f t="shared" ref="F1226:F1232" si="1472">I1226+L1226+O1226+R1226+U1226+X1226+AA1226+AF1226+AK1226+AP1226+AU1226+AZ1226</f>
        <v>569.54799000000003</v>
      </c>
      <c r="G1226" s="147"/>
      <c r="H1226" s="143">
        <f>H1227+H1228+H1229+H1231+H1232</f>
        <v>0</v>
      </c>
      <c r="I1226" s="143">
        <f t="shared" ref="I1226" si="1473">I1227+I1228+I1229+I1231+I1232</f>
        <v>0</v>
      </c>
      <c r="J1226" s="143"/>
      <c r="K1226" s="143">
        <f t="shared" ref="K1226:L1226" si="1474">K1227+K1228+K1229+K1231+K1232</f>
        <v>0</v>
      </c>
      <c r="L1226" s="143">
        <f t="shared" si="1474"/>
        <v>0</v>
      </c>
      <c r="M1226" s="143"/>
      <c r="N1226" s="143">
        <f t="shared" ref="N1226:O1226" si="1475">N1227+N1228+N1229+N1231+N1232</f>
        <v>0</v>
      </c>
      <c r="O1226" s="143">
        <f t="shared" si="1475"/>
        <v>0</v>
      </c>
      <c r="P1226" s="143"/>
      <c r="Q1226" s="143">
        <f t="shared" ref="Q1226:R1226" si="1476">Q1227+Q1228+Q1229+Q1231+Q1232</f>
        <v>0</v>
      </c>
      <c r="R1226" s="143">
        <f t="shared" si="1476"/>
        <v>0</v>
      </c>
      <c r="S1226" s="143"/>
      <c r="T1226" s="143">
        <f t="shared" ref="T1226:U1226" si="1477">T1227+T1228+T1229+T1231+T1232</f>
        <v>0</v>
      </c>
      <c r="U1226" s="143">
        <f t="shared" si="1477"/>
        <v>0</v>
      </c>
      <c r="V1226" s="143"/>
      <c r="W1226" s="143">
        <f t="shared" ref="W1226:X1226" si="1478">W1227+W1228+W1229+W1231+W1232</f>
        <v>0</v>
      </c>
      <c r="X1226" s="143">
        <f t="shared" si="1478"/>
        <v>0</v>
      </c>
      <c r="Y1226" s="143"/>
      <c r="Z1226" s="143">
        <f t="shared" ref="Z1226:AC1226" si="1479">Z1227+Z1228+Z1229+Z1231+Z1232</f>
        <v>203.32577000000001</v>
      </c>
      <c r="AA1226" s="143">
        <f t="shared" si="1479"/>
        <v>203.32577000000001</v>
      </c>
      <c r="AB1226" s="143">
        <f t="shared" si="1479"/>
        <v>0</v>
      </c>
      <c r="AC1226" s="143">
        <f t="shared" si="1479"/>
        <v>0</v>
      </c>
      <c r="AD1226" s="143"/>
      <c r="AE1226" s="143">
        <f t="shared" ref="AE1226:AH1226" si="1480">AE1227+AE1228+AE1229+AE1231+AE1232</f>
        <v>222.22221999999999</v>
      </c>
      <c r="AF1226" s="143">
        <f t="shared" si="1480"/>
        <v>222.22221999999999</v>
      </c>
      <c r="AG1226" s="143">
        <f t="shared" si="1480"/>
        <v>0</v>
      </c>
      <c r="AH1226" s="143">
        <f t="shared" si="1480"/>
        <v>0</v>
      </c>
      <c r="AI1226" s="143"/>
      <c r="AJ1226" s="143">
        <f t="shared" ref="AJ1226:AM1226" si="1481">AJ1227+AJ1228+AJ1229+AJ1231+AJ1232</f>
        <v>0</v>
      </c>
      <c r="AK1226" s="143">
        <f t="shared" si="1481"/>
        <v>0</v>
      </c>
      <c r="AL1226" s="143">
        <f t="shared" si="1481"/>
        <v>0</v>
      </c>
      <c r="AM1226" s="143">
        <f t="shared" si="1481"/>
        <v>0</v>
      </c>
      <c r="AN1226" s="143"/>
      <c r="AO1226" s="143">
        <f t="shared" ref="AO1226:AR1226" si="1482">AO1227+AO1228+AO1229+AO1231+AO1232</f>
        <v>0</v>
      </c>
      <c r="AP1226" s="143">
        <f t="shared" si="1482"/>
        <v>0</v>
      </c>
      <c r="AQ1226" s="143">
        <f t="shared" si="1482"/>
        <v>0</v>
      </c>
      <c r="AR1226" s="143">
        <f t="shared" si="1482"/>
        <v>0</v>
      </c>
      <c r="AS1226" s="143"/>
      <c r="AT1226" s="143">
        <f t="shared" ref="AT1226:AW1226" si="1483">AT1227+AT1228+AT1229+AT1231+AT1232</f>
        <v>291.45200999999997</v>
      </c>
      <c r="AU1226" s="143">
        <f t="shared" si="1483"/>
        <v>144</v>
      </c>
      <c r="AV1226" s="143">
        <f t="shared" si="1483"/>
        <v>0</v>
      </c>
      <c r="AW1226" s="143">
        <f t="shared" si="1483"/>
        <v>0</v>
      </c>
      <c r="AX1226" s="143"/>
      <c r="AY1226" s="143">
        <f t="shared" ref="AY1226:AZ1226" si="1484">AY1227+AY1228+AY1229+AY1231+AY1232</f>
        <v>0</v>
      </c>
      <c r="AZ1226" s="143">
        <f t="shared" si="1484"/>
        <v>0</v>
      </c>
      <c r="BA1226" s="147"/>
      <c r="BB1226" s="311" t="s">
        <v>711</v>
      </c>
      <c r="BC1226" s="235"/>
    </row>
    <row r="1227" spans="1:55" ht="32.25" customHeight="1">
      <c r="A1227" s="309"/>
      <c r="B1227" s="310"/>
      <c r="C1227" s="310"/>
      <c r="D1227" s="148" t="s">
        <v>37</v>
      </c>
      <c r="E1227" s="143">
        <f t="shared" si="1471"/>
        <v>60</v>
      </c>
      <c r="F1227" s="143">
        <f t="shared" si="1472"/>
        <v>60</v>
      </c>
      <c r="G1227" s="147"/>
      <c r="H1227" s="143"/>
      <c r="I1227" s="143"/>
      <c r="J1227" s="147"/>
      <c r="K1227" s="143"/>
      <c r="L1227" s="143"/>
      <c r="M1227" s="147"/>
      <c r="N1227" s="143"/>
      <c r="O1227" s="143"/>
      <c r="P1227" s="147"/>
      <c r="Q1227" s="143"/>
      <c r="R1227" s="143"/>
      <c r="S1227" s="147"/>
      <c r="T1227" s="143"/>
      <c r="U1227" s="143"/>
      <c r="V1227" s="147"/>
      <c r="W1227" s="143"/>
      <c r="X1227" s="143"/>
      <c r="Y1227" s="147"/>
      <c r="Z1227" s="143"/>
      <c r="AA1227" s="143"/>
      <c r="AB1227" s="147"/>
      <c r="AC1227" s="147"/>
      <c r="AD1227" s="147"/>
      <c r="AE1227" s="143">
        <v>60</v>
      </c>
      <c r="AF1227" s="143">
        <v>60</v>
      </c>
      <c r="AG1227" s="147"/>
      <c r="AH1227" s="147"/>
      <c r="AI1227" s="147"/>
      <c r="AJ1227" s="221"/>
      <c r="AK1227" s="143"/>
      <c r="AL1227" s="147"/>
      <c r="AM1227" s="147"/>
      <c r="AN1227" s="147"/>
      <c r="AO1227" s="221"/>
      <c r="AP1227" s="143"/>
      <c r="AQ1227" s="147"/>
      <c r="AR1227" s="147"/>
      <c r="AS1227" s="147"/>
      <c r="AT1227" s="143"/>
      <c r="AU1227" s="143"/>
      <c r="AV1227" s="147"/>
      <c r="AW1227" s="147"/>
      <c r="AX1227" s="147"/>
      <c r="AY1227" s="221"/>
      <c r="AZ1227" s="147"/>
      <c r="BA1227" s="147"/>
      <c r="BB1227" s="312"/>
      <c r="BC1227" s="235"/>
    </row>
    <row r="1228" spans="1:55" ht="50.25" customHeight="1">
      <c r="A1228" s="309"/>
      <c r="B1228" s="310"/>
      <c r="C1228" s="310"/>
      <c r="D1228" s="172" t="s">
        <v>2</v>
      </c>
      <c r="E1228" s="143">
        <f t="shared" si="1471"/>
        <v>140</v>
      </c>
      <c r="F1228" s="143">
        <f t="shared" si="1472"/>
        <v>140</v>
      </c>
      <c r="G1228" s="147"/>
      <c r="H1228" s="143"/>
      <c r="I1228" s="143"/>
      <c r="J1228" s="147"/>
      <c r="K1228" s="143"/>
      <c r="L1228" s="143"/>
      <c r="M1228" s="147"/>
      <c r="N1228" s="143"/>
      <c r="O1228" s="143"/>
      <c r="P1228" s="147"/>
      <c r="Q1228" s="143"/>
      <c r="R1228" s="143"/>
      <c r="S1228" s="147"/>
      <c r="T1228" s="143"/>
      <c r="U1228" s="143"/>
      <c r="V1228" s="147"/>
      <c r="W1228" s="143"/>
      <c r="X1228" s="143"/>
      <c r="Y1228" s="147"/>
      <c r="Z1228" s="143"/>
      <c r="AA1228" s="143"/>
      <c r="AB1228" s="147"/>
      <c r="AC1228" s="147"/>
      <c r="AD1228" s="147"/>
      <c r="AE1228" s="143">
        <v>140</v>
      </c>
      <c r="AF1228" s="143">
        <v>140</v>
      </c>
      <c r="AG1228" s="147"/>
      <c r="AH1228" s="147"/>
      <c r="AI1228" s="147"/>
      <c r="AJ1228" s="221"/>
      <c r="AK1228" s="143"/>
      <c r="AL1228" s="147"/>
      <c r="AM1228" s="147"/>
      <c r="AN1228" s="147"/>
      <c r="AO1228" s="221"/>
      <c r="AP1228" s="143"/>
      <c r="AQ1228" s="147"/>
      <c r="AR1228" s="147"/>
      <c r="AS1228" s="147"/>
      <c r="AT1228" s="143"/>
      <c r="AU1228" s="143"/>
      <c r="AV1228" s="147"/>
      <c r="AW1228" s="147"/>
      <c r="AX1228" s="147"/>
      <c r="AY1228" s="221"/>
      <c r="AZ1228" s="147"/>
      <c r="BA1228" s="147"/>
      <c r="BB1228" s="312"/>
      <c r="BC1228" s="235"/>
    </row>
    <row r="1229" spans="1:55" ht="22.5" customHeight="1">
      <c r="A1229" s="309"/>
      <c r="B1229" s="310"/>
      <c r="C1229" s="310"/>
      <c r="D1229" s="234" t="s">
        <v>268</v>
      </c>
      <c r="E1229" s="143">
        <f>H1229+K1229+N1229+Q1229+T1229+W1229+Z1229+AE1229+AJ1229+AO1229+AT1229+AY1229</f>
        <v>373</v>
      </c>
      <c r="F1229" s="143">
        <f t="shared" si="1472"/>
        <v>225.54799</v>
      </c>
      <c r="G1229" s="147"/>
      <c r="H1229" s="143"/>
      <c r="I1229" s="143"/>
      <c r="J1229" s="147"/>
      <c r="K1229" s="143"/>
      <c r="L1229" s="143"/>
      <c r="M1229" s="147"/>
      <c r="N1229" s="143"/>
      <c r="O1229" s="143"/>
      <c r="P1229" s="147"/>
      <c r="Q1229" s="143"/>
      <c r="R1229" s="143"/>
      <c r="S1229" s="147"/>
      <c r="T1229" s="143"/>
      <c r="U1229" s="143"/>
      <c r="V1229" s="147"/>
      <c r="W1229" s="143"/>
      <c r="X1229" s="143"/>
      <c r="Y1229" s="147"/>
      <c r="Z1229" s="143">
        <v>203.32577000000001</v>
      </c>
      <c r="AA1229" s="143">
        <v>203.32577000000001</v>
      </c>
      <c r="AB1229" s="147"/>
      <c r="AC1229" s="147"/>
      <c r="AD1229" s="147"/>
      <c r="AE1229" s="143">
        <v>22.22222</v>
      </c>
      <c r="AF1229" s="143">
        <v>22.22222</v>
      </c>
      <c r="AG1229" s="147"/>
      <c r="AH1229" s="147"/>
      <c r="AI1229" s="147"/>
      <c r="AJ1229" s="221"/>
      <c r="AK1229" s="143"/>
      <c r="AL1229" s="147"/>
      <c r="AM1229" s="147"/>
      <c r="AN1229" s="147"/>
      <c r="AO1229" s="221"/>
      <c r="AP1229" s="143"/>
      <c r="AQ1229" s="147"/>
      <c r="AR1229" s="147"/>
      <c r="AS1229" s="147"/>
      <c r="AT1229" s="221">
        <f>373-203.32577-22.22222</f>
        <v>147.45201</v>
      </c>
      <c r="AU1229" s="143"/>
      <c r="AV1229" s="147"/>
      <c r="AW1229" s="147"/>
      <c r="AX1229" s="147"/>
      <c r="AY1229" s="221"/>
      <c r="AZ1229" s="143"/>
      <c r="BA1229" s="147"/>
      <c r="BB1229" s="312"/>
      <c r="BC1229" s="235"/>
    </row>
    <row r="1230" spans="1:55" ht="82.5" customHeight="1">
      <c r="A1230" s="309"/>
      <c r="B1230" s="310"/>
      <c r="C1230" s="310"/>
      <c r="D1230" s="234" t="s">
        <v>274</v>
      </c>
      <c r="E1230" s="143">
        <f t="shared" ref="E1230:E1232" si="1485">H1230+K1230+N1230+Q1230+T1230+W1230+Z1230+AE1230+AJ1230+AO1230+AT1230+AY1230</f>
        <v>0</v>
      </c>
      <c r="F1230" s="143">
        <f t="shared" si="1472"/>
        <v>0</v>
      </c>
      <c r="G1230" s="147"/>
      <c r="H1230" s="143"/>
      <c r="I1230" s="143"/>
      <c r="J1230" s="147"/>
      <c r="K1230" s="143"/>
      <c r="L1230" s="143"/>
      <c r="M1230" s="147"/>
      <c r="N1230" s="143"/>
      <c r="O1230" s="143"/>
      <c r="P1230" s="147"/>
      <c r="Q1230" s="143"/>
      <c r="R1230" s="143"/>
      <c r="S1230" s="147"/>
      <c r="T1230" s="143"/>
      <c r="U1230" s="143"/>
      <c r="V1230" s="147"/>
      <c r="W1230" s="143"/>
      <c r="X1230" s="143"/>
      <c r="Y1230" s="147"/>
      <c r="Z1230" s="143"/>
      <c r="AA1230" s="143"/>
      <c r="AB1230" s="147"/>
      <c r="AC1230" s="147"/>
      <c r="AD1230" s="147"/>
      <c r="AE1230" s="143"/>
      <c r="AF1230" s="143"/>
      <c r="AG1230" s="147"/>
      <c r="AH1230" s="147"/>
      <c r="AI1230" s="147"/>
      <c r="AJ1230" s="147"/>
      <c r="AK1230" s="143"/>
      <c r="AL1230" s="147"/>
      <c r="AM1230" s="147"/>
      <c r="AN1230" s="147"/>
      <c r="AO1230" s="147"/>
      <c r="AP1230" s="143"/>
      <c r="AQ1230" s="147"/>
      <c r="AR1230" s="147"/>
      <c r="AS1230" s="147"/>
      <c r="AT1230" s="147"/>
      <c r="AU1230" s="143"/>
      <c r="AV1230" s="147"/>
      <c r="AW1230" s="147"/>
      <c r="AX1230" s="147"/>
      <c r="AY1230" s="147"/>
      <c r="AZ1230" s="147"/>
      <c r="BA1230" s="147"/>
      <c r="BB1230" s="312"/>
      <c r="BC1230" s="235"/>
    </row>
    <row r="1231" spans="1:55" ht="22.5" customHeight="1">
      <c r="A1231" s="309"/>
      <c r="B1231" s="310"/>
      <c r="C1231" s="310"/>
      <c r="D1231" s="234" t="s">
        <v>269</v>
      </c>
      <c r="E1231" s="143">
        <f t="shared" si="1485"/>
        <v>144</v>
      </c>
      <c r="F1231" s="143">
        <f t="shared" si="1472"/>
        <v>144</v>
      </c>
      <c r="G1231" s="147"/>
      <c r="H1231" s="143"/>
      <c r="I1231" s="143"/>
      <c r="J1231" s="147"/>
      <c r="K1231" s="143"/>
      <c r="L1231" s="143"/>
      <c r="M1231" s="147"/>
      <c r="N1231" s="143"/>
      <c r="O1231" s="143"/>
      <c r="P1231" s="147"/>
      <c r="Q1231" s="143"/>
      <c r="R1231" s="143"/>
      <c r="S1231" s="147"/>
      <c r="T1231" s="143"/>
      <c r="U1231" s="143"/>
      <c r="V1231" s="147"/>
      <c r="W1231" s="143"/>
      <c r="X1231" s="143"/>
      <c r="Y1231" s="147"/>
      <c r="Z1231" s="143"/>
      <c r="AA1231" s="143"/>
      <c r="AB1231" s="147"/>
      <c r="AC1231" s="147"/>
      <c r="AD1231" s="147"/>
      <c r="AE1231" s="143"/>
      <c r="AF1231" s="143"/>
      <c r="AG1231" s="147"/>
      <c r="AH1231" s="147"/>
      <c r="AI1231" s="147"/>
      <c r="AJ1231" s="160"/>
      <c r="AK1231" s="143"/>
      <c r="AL1231" s="147"/>
      <c r="AM1231" s="147"/>
      <c r="AN1231" s="147"/>
      <c r="AO1231" s="160"/>
      <c r="AP1231" s="143"/>
      <c r="AQ1231" s="147"/>
      <c r="AR1231" s="147"/>
      <c r="AS1231" s="147"/>
      <c r="AT1231" s="160">
        <v>144</v>
      </c>
      <c r="AU1231" s="160">
        <v>144</v>
      </c>
      <c r="AV1231" s="147"/>
      <c r="AW1231" s="147"/>
      <c r="AX1231" s="147"/>
      <c r="AY1231" s="160"/>
      <c r="AZ1231" s="147"/>
      <c r="BA1231" s="147"/>
      <c r="BB1231" s="312"/>
      <c r="BC1231" s="235"/>
    </row>
    <row r="1232" spans="1:55" ht="31.2">
      <c r="A1232" s="309"/>
      <c r="B1232" s="310"/>
      <c r="C1232" s="310"/>
      <c r="D1232" s="235" t="s">
        <v>43</v>
      </c>
      <c r="E1232" s="143">
        <f t="shared" si="1485"/>
        <v>0</v>
      </c>
      <c r="F1232" s="143">
        <f t="shared" si="1472"/>
        <v>0</v>
      </c>
      <c r="G1232" s="147"/>
      <c r="H1232" s="143"/>
      <c r="I1232" s="143"/>
      <c r="J1232" s="147"/>
      <c r="K1232" s="143"/>
      <c r="L1232" s="143"/>
      <c r="M1232" s="147"/>
      <c r="N1232" s="143"/>
      <c r="O1232" s="143"/>
      <c r="P1232" s="147"/>
      <c r="Q1232" s="143"/>
      <c r="R1232" s="143"/>
      <c r="S1232" s="147"/>
      <c r="T1232" s="143"/>
      <c r="U1232" s="143"/>
      <c r="V1232" s="147"/>
      <c r="W1232" s="143"/>
      <c r="X1232" s="143"/>
      <c r="Y1232" s="147"/>
      <c r="Z1232" s="143"/>
      <c r="AA1232" s="143"/>
      <c r="AB1232" s="147"/>
      <c r="AC1232" s="147"/>
      <c r="AD1232" s="147"/>
      <c r="AE1232" s="143"/>
      <c r="AF1232" s="143"/>
      <c r="AG1232" s="147"/>
      <c r="AH1232" s="147"/>
      <c r="AI1232" s="147"/>
      <c r="AJ1232" s="143"/>
      <c r="AK1232" s="143"/>
      <c r="AL1232" s="147"/>
      <c r="AM1232" s="147"/>
      <c r="AN1232" s="147"/>
      <c r="AO1232" s="143"/>
      <c r="AP1232" s="143"/>
      <c r="AQ1232" s="147"/>
      <c r="AR1232" s="147"/>
      <c r="AS1232" s="147"/>
      <c r="AT1232" s="143"/>
      <c r="AU1232" s="143"/>
      <c r="AV1232" s="147"/>
      <c r="AW1232" s="147"/>
      <c r="AX1232" s="147"/>
      <c r="AY1232" s="147"/>
      <c r="AZ1232" s="147"/>
      <c r="BA1232" s="147"/>
      <c r="BB1232" s="313"/>
      <c r="BC1232" s="235"/>
    </row>
    <row r="1233" spans="1:55" ht="22.5" customHeight="1">
      <c r="A1233" s="309" t="s">
        <v>579</v>
      </c>
      <c r="B1233" s="310" t="s">
        <v>601</v>
      </c>
      <c r="C1233" s="310" t="s">
        <v>293</v>
      </c>
      <c r="D1233" s="150" t="s">
        <v>41</v>
      </c>
      <c r="E1233" s="143">
        <f t="shared" ref="E1233:E1235" si="1486">H1233+K1233+N1233+Q1233+T1233+W1233+Z1233+AE1233+AJ1233+AO1233+AT1233+AY1233</f>
        <v>651.08999999999992</v>
      </c>
      <c r="F1233" s="143">
        <f t="shared" ref="F1233:F1239" si="1487">I1233+L1233+O1233+R1233+U1233+X1233+AA1233+AF1233+AK1233+AP1233+AU1233+AZ1233</f>
        <v>651.08999999999992</v>
      </c>
      <c r="G1233" s="147"/>
      <c r="H1233" s="143">
        <f>H1234+H1235+H1236+H1238+H1239</f>
        <v>0</v>
      </c>
      <c r="I1233" s="143">
        <f t="shared" ref="I1233" si="1488">I1234+I1235+I1236+I1238+I1239</f>
        <v>0</v>
      </c>
      <c r="J1233" s="143"/>
      <c r="K1233" s="143">
        <f t="shared" ref="K1233:L1233" si="1489">K1234+K1235+K1236+K1238+K1239</f>
        <v>0</v>
      </c>
      <c r="L1233" s="143">
        <f t="shared" si="1489"/>
        <v>0</v>
      </c>
      <c r="M1233" s="143"/>
      <c r="N1233" s="143">
        <f t="shared" ref="N1233:O1233" si="1490">N1234+N1235+N1236+N1238+N1239</f>
        <v>0</v>
      </c>
      <c r="O1233" s="143">
        <f t="shared" si="1490"/>
        <v>0</v>
      </c>
      <c r="P1233" s="143"/>
      <c r="Q1233" s="143">
        <f t="shared" ref="Q1233:R1233" si="1491">Q1234+Q1235+Q1236+Q1238+Q1239</f>
        <v>0</v>
      </c>
      <c r="R1233" s="143">
        <f t="shared" si="1491"/>
        <v>0</v>
      </c>
      <c r="S1233" s="143"/>
      <c r="T1233" s="143">
        <f t="shared" ref="T1233:U1233" si="1492">T1234+T1235+T1236+T1238+T1239</f>
        <v>0</v>
      </c>
      <c r="U1233" s="143">
        <f t="shared" si="1492"/>
        <v>0</v>
      </c>
      <c r="V1233" s="143"/>
      <c r="W1233" s="143">
        <f t="shared" ref="W1233:X1233" si="1493">W1234+W1235+W1236+W1238+W1239</f>
        <v>0</v>
      </c>
      <c r="X1233" s="143">
        <f t="shared" si="1493"/>
        <v>0</v>
      </c>
      <c r="Y1233" s="143"/>
      <c r="Z1233" s="143">
        <f t="shared" ref="Z1233:AC1233" si="1494">Z1234+Z1235+Z1236+Z1238+Z1239</f>
        <v>0</v>
      </c>
      <c r="AA1233" s="143">
        <f t="shared" si="1494"/>
        <v>0</v>
      </c>
      <c r="AB1233" s="143">
        <f t="shared" si="1494"/>
        <v>0</v>
      </c>
      <c r="AC1233" s="143">
        <f t="shared" si="1494"/>
        <v>0</v>
      </c>
      <c r="AD1233" s="143"/>
      <c r="AE1233" s="143">
        <f t="shared" ref="AE1233:AH1233" si="1495">AE1234+AE1235+AE1236+AE1238+AE1239</f>
        <v>288.2</v>
      </c>
      <c r="AF1233" s="143">
        <f t="shared" si="1495"/>
        <v>288.2</v>
      </c>
      <c r="AG1233" s="143">
        <f t="shared" si="1495"/>
        <v>0</v>
      </c>
      <c r="AH1233" s="143">
        <f t="shared" si="1495"/>
        <v>0</v>
      </c>
      <c r="AI1233" s="143"/>
      <c r="AJ1233" s="143">
        <f t="shared" ref="AJ1233:AM1233" si="1496">AJ1234+AJ1235+AJ1236+AJ1238+AJ1239</f>
        <v>0</v>
      </c>
      <c r="AK1233" s="143">
        <f t="shared" si="1496"/>
        <v>0</v>
      </c>
      <c r="AL1233" s="143">
        <f t="shared" si="1496"/>
        <v>0</v>
      </c>
      <c r="AM1233" s="143">
        <f t="shared" si="1496"/>
        <v>0</v>
      </c>
      <c r="AN1233" s="143"/>
      <c r="AO1233" s="143">
        <f t="shared" ref="AO1233:AR1233" si="1497">AO1234+AO1235+AO1236+AO1238+AO1239</f>
        <v>0</v>
      </c>
      <c r="AP1233" s="143">
        <f t="shared" si="1497"/>
        <v>0</v>
      </c>
      <c r="AQ1233" s="143">
        <f t="shared" si="1497"/>
        <v>0</v>
      </c>
      <c r="AR1233" s="143">
        <f t="shared" si="1497"/>
        <v>0</v>
      </c>
      <c r="AS1233" s="143"/>
      <c r="AT1233" s="143">
        <f t="shared" ref="AT1233:AW1233" si="1498">AT1234+AT1235+AT1236+AT1238+AT1239</f>
        <v>362.89</v>
      </c>
      <c r="AU1233" s="143">
        <f t="shared" si="1498"/>
        <v>362.89</v>
      </c>
      <c r="AV1233" s="143">
        <f t="shared" si="1498"/>
        <v>0</v>
      </c>
      <c r="AW1233" s="143">
        <f t="shared" si="1498"/>
        <v>0</v>
      </c>
      <c r="AX1233" s="143"/>
      <c r="AY1233" s="143">
        <f t="shared" ref="AY1233:AZ1233" si="1499">AY1234+AY1235+AY1236+AY1238+AY1239</f>
        <v>0</v>
      </c>
      <c r="AZ1233" s="143">
        <f t="shared" si="1499"/>
        <v>0</v>
      </c>
      <c r="BA1233" s="147"/>
      <c r="BB1233" s="311" t="s">
        <v>711</v>
      </c>
      <c r="BC1233" s="235"/>
    </row>
    <row r="1234" spans="1:55" ht="32.25" customHeight="1">
      <c r="A1234" s="309"/>
      <c r="B1234" s="310"/>
      <c r="C1234" s="310"/>
      <c r="D1234" s="148" t="s">
        <v>37</v>
      </c>
      <c r="E1234" s="143">
        <f t="shared" si="1486"/>
        <v>0</v>
      </c>
      <c r="F1234" s="143">
        <f t="shared" si="1487"/>
        <v>0</v>
      </c>
      <c r="G1234" s="147"/>
      <c r="H1234" s="143"/>
      <c r="I1234" s="143"/>
      <c r="J1234" s="147"/>
      <c r="K1234" s="143"/>
      <c r="L1234" s="143"/>
      <c r="M1234" s="147"/>
      <c r="N1234" s="143"/>
      <c r="O1234" s="143"/>
      <c r="P1234" s="147"/>
      <c r="Q1234" s="143"/>
      <c r="R1234" s="143"/>
      <c r="S1234" s="147"/>
      <c r="T1234" s="143"/>
      <c r="U1234" s="143"/>
      <c r="V1234" s="147"/>
      <c r="W1234" s="143"/>
      <c r="X1234" s="143"/>
      <c r="Y1234" s="147"/>
      <c r="Z1234" s="143"/>
      <c r="AA1234" s="143"/>
      <c r="AB1234" s="147"/>
      <c r="AC1234" s="147"/>
      <c r="AD1234" s="147"/>
      <c r="AE1234" s="143"/>
      <c r="AF1234" s="143"/>
      <c r="AG1234" s="147"/>
      <c r="AH1234" s="147"/>
      <c r="AI1234" s="147"/>
      <c r="AJ1234" s="143"/>
      <c r="AK1234" s="143"/>
      <c r="AL1234" s="147"/>
      <c r="AM1234" s="147"/>
      <c r="AN1234" s="147"/>
      <c r="AO1234" s="221"/>
      <c r="AP1234" s="143"/>
      <c r="AQ1234" s="147"/>
      <c r="AR1234" s="147"/>
      <c r="AS1234" s="147"/>
      <c r="AT1234" s="143"/>
      <c r="AU1234" s="143"/>
      <c r="AV1234" s="147"/>
      <c r="AW1234" s="147"/>
      <c r="AX1234" s="147"/>
      <c r="AY1234" s="143"/>
      <c r="AZ1234" s="147"/>
      <c r="BA1234" s="147"/>
      <c r="BB1234" s="312"/>
      <c r="BC1234" s="235"/>
    </row>
    <row r="1235" spans="1:55" ht="50.25" customHeight="1">
      <c r="A1235" s="309"/>
      <c r="B1235" s="310"/>
      <c r="C1235" s="310"/>
      <c r="D1235" s="172" t="s">
        <v>2</v>
      </c>
      <c r="E1235" s="231">
        <f t="shared" si="1486"/>
        <v>0</v>
      </c>
      <c r="F1235" s="215">
        <f t="shared" si="1487"/>
        <v>0</v>
      </c>
      <c r="G1235" s="147"/>
      <c r="H1235" s="143"/>
      <c r="I1235" s="143"/>
      <c r="J1235" s="147"/>
      <c r="K1235" s="143"/>
      <c r="L1235" s="143"/>
      <c r="M1235" s="147"/>
      <c r="N1235" s="143"/>
      <c r="O1235" s="143"/>
      <c r="P1235" s="147"/>
      <c r="Q1235" s="143"/>
      <c r="R1235" s="143"/>
      <c r="S1235" s="147"/>
      <c r="T1235" s="143"/>
      <c r="U1235" s="143"/>
      <c r="V1235" s="147"/>
      <c r="W1235" s="143"/>
      <c r="X1235" s="143"/>
      <c r="Y1235" s="147"/>
      <c r="Z1235" s="143"/>
      <c r="AA1235" s="143"/>
      <c r="AB1235" s="147"/>
      <c r="AC1235" s="147"/>
      <c r="AD1235" s="147"/>
      <c r="AE1235" s="143"/>
      <c r="AF1235" s="143"/>
      <c r="AG1235" s="147"/>
      <c r="AH1235" s="147"/>
      <c r="AI1235" s="147"/>
      <c r="AJ1235" s="143"/>
      <c r="AK1235" s="143"/>
      <c r="AL1235" s="147"/>
      <c r="AM1235" s="147"/>
      <c r="AN1235" s="147"/>
      <c r="AO1235" s="221"/>
      <c r="AP1235" s="143"/>
      <c r="AQ1235" s="147"/>
      <c r="AR1235" s="147"/>
      <c r="AS1235" s="147"/>
      <c r="AT1235" s="143"/>
      <c r="AU1235" s="143"/>
      <c r="AV1235" s="147"/>
      <c r="AW1235" s="147"/>
      <c r="AX1235" s="147"/>
      <c r="AY1235" s="221"/>
      <c r="AZ1235" s="147"/>
      <c r="BA1235" s="147"/>
      <c r="BB1235" s="312"/>
      <c r="BC1235" s="235"/>
    </row>
    <row r="1236" spans="1:55" ht="22.5" customHeight="1">
      <c r="A1236" s="309"/>
      <c r="B1236" s="310"/>
      <c r="C1236" s="310"/>
      <c r="D1236" s="234" t="s">
        <v>268</v>
      </c>
      <c r="E1236" s="143">
        <f>H1236+K1236+N1236+Q1236+T1236+W1236+Z1236+AE1236+AJ1236+AO1236+AT1236+AY1236</f>
        <v>288.2</v>
      </c>
      <c r="F1236" s="143">
        <f t="shared" si="1487"/>
        <v>288.2</v>
      </c>
      <c r="G1236" s="147"/>
      <c r="H1236" s="143"/>
      <c r="I1236" s="143"/>
      <c r="J1236" s="147"/>
      <c r="K1236" s="143"/>
      <c r="L1236" s="143"/>
      <c r="M1236" s="147"/>
      <c r="N1236" s="143"/>
      <c r="O1236" s="143"/>
      <c r="P1236" s="147"/>
      <c r="Q1236" s="143"/>
      <c r="R1236" s="143"/>
      <c r="S1236" s="147"/>
      <c r="T1236" s="143"/>
      <c r="U1236" s="143"/>
      <c r="V1236" s="147"/>
      <c r="W1236" s="143"/>
      <c r="X1236" s="143"/>
      <c r="Y1236" s="147"/>
      <c r="Z1236" s="143"/>
      <c r="AA1236" s="143"/>
      <c r="AB1236" s="147"/>
      <c r="AC1236" s="147"/>
      <c r="AD1236" s="147"/>
      <c r="AE1236" s="221">
        <v>288.2</v>
      </c>
      <c r="AF1236" s="221">
        <v>288.2</v>
      </c>
      <c r="AG1236" s="147"/>
      <c r="AH1236" s="147"/>
      <c r="AI1236" s="147"/>
      <c r="AJ1236" s="221"/>
      <c r="AK1236" s="143"/>
      <c r="AL1236" s="147"/>
      <c r="AM1236" s="147"/>
      <c r="AN1236" s="147"/>
      <c r="AO1236" s="221"/>
      <c r="AP1236" s="143"/>
      <c r="AQ1236" s="147"/>
      <c r="AR1236" s="147"/>
      <c r="AS1236" s="147"/>
      <c r="AT1236" s="143"/>
      <c r="AU1236" s="143"/>
      <c r="AV1236" s="147"/>
      <c r="AW1236" s="147"/>
      <c r="AX1236" s="147"/>
      <c r="AY1236" s="221"/>
      <c r="AZ1236" s="143"/>
      <c r="BA1236" s="147"/>
      <c r="BB1236" s="312"/>
      <c r="BC1236" s="235"/>
    </row>
    <row r="1237" spans="1:55" ht="82.5" customHeight="1">
      <c r="A1237" s="309"/>
      <c r="B1237" s="310"/>
      <c r="C1237" s="310"/>
      <c r="D1237" s="234" t="s">
        <v>274</v>
      </c>
      <c r="E1237" s="143">
        <f t="shared" ref="E1237:E1239" si="1500">H1237+K1237+N1237+Q1237+T1237+W1237+Z1237+AE1237+AJ1237+AO1237+AT1237+AY1237</f>
        <v>0</v>
      </c>
      <c r="F1237" s="143">
        <f t="shared" si="1487"/>
        <v>0</v>
      </c>
      <c r="G1237" s="147"/>
      <c r="H1237" s="143"/>
      <c r="I1237" s="143"/>
      <c r="J1237" s="147"/>
      <c r="K1237" s="143"/>
      <c r="L1237" s="143"/>
      <c r="M1237" s="147"/>
      <c r="N1237" s="143"/>
      <c r="O1237" s="143"/>
      <c r="P1237" s="147"/>
      <c r="Q1237" s="143"/>
      <c r="R1237" s="143"/>
      <c r="S1237" s="147"/>
      <c r="T1237" s="143"/>
      <c r="U1237" s="143"/>
      <c r="V1237" s="147"/>
      <c r="W1237" s="143"/>
      <c r="X1237" s="143"/>
      <c r="Y1237" s="147"/>
      <c r="Z1237" s="143"/>
      <c r="AA1237" s="143"/>
      <c r="AB1237" s="147"/>
      <c r="AC1237" s="147"/>
      <c r="AD1237" s="147"/>
      <c r="AE1237" s="143"/>
      <c r="AF1237" s="143"/>
      <c r="AG1237" s="147"/>
      <c r="AH1237" s="147"/>
      <c r="AI1237" s="147"/>
      <c r="AJ1237" s="143"/>
      <c r="AK1237" s="143"/>
      <c r="AL1237" s="147"/>
      <c r="AM1237" s="147"/>
      <c r="AN1237" s="147"/>
      <c r="AO1237" s="143"/>
      <c r="AP1237" s="143"/>
      <c r="AQ1237" s="147"/>
      <c r="AR1237" s="147"/>
      <c r="AS1237" s="147"/>
      <c r="AT1237" s="143"/>
      <c r="AU1237" s="143"/>
      <c r="AV1237" s="147"/>
      <c r="AW1237" s="147"/>
      <c r="AX1237" s="147"/>
      <c r="AY1237" s="147"/>
      <c r="AZ1237" s="147"/>
      <c r="BA1237" s="147"/>
      <c r="BB1237" s="312"/>
      <c r="BC1237" s="235"/>
    </row>
    <row r="1238" spans="1:55" ht="22.5" customHeight="1">
      <c r="A1238" s="309"/>
      <c r="B1238" s="310"/>
      <c r="C1238" s="310"/>
      <c r="D1238" s="234" t="s">
        <v>269</v>
      </c>
      <c r="E1238" s="143">
        <f t="shared" si="1500"/>
        <v>362.89</v>
      </c>
      <c r="F1238" s="143">
        <f t="shared" si="1487"/>
        <v>362.89</v>
      </c>
      <c r="G1238" s="147"/>
      <c r="H1238" s="143"/>
      <c r="I1238" s="143"/>
      <c r="J1238" s="147"/>
      <c r="K1238" s="143"/>
      <c r="L1238" s="143"/>
      <c r="M1238" s="147"/>
      <c r="N1238" s="143"/>
      <c r="O1238" s="143"/>
      <c r="P1238" s="147"/>
      <c r="Q1238" s="143"/>
      <c r="R1238" s="143"/>
      <c r="S1238" s="147"/>
      <c r="T1238" s="143"/>
      <c r="U1238" s="143"/>
      <c r="V1238" s="147"/>
      <c r="W1238" s="143"/>
      <c r="X1238" s="143"/>
      <c r="Y1238" s="147"/>
      <c r="Z1238" s="143"/>
      <c r="AA1238" s="143"/>
      <c r="AB1238" s="147"/>
      <c r="AC1238" s="147"/>
      <c r="AD1238" s="147"/>
      <c r="AE1238" s="143"/>
      <c r="AF1238" s="143"/>
      <c r="AG1238" s="147"/>
      <c r="AH1238" s="147"/>
      <c r="AI1238" s="147"/>
      <c r="AJ1238" s="160"/>
      <c r="AK1238" s="143"/>
      <c r="AL1238" s="147"/>
      <c r="AM1238" s="147"/>
      <c r="AN1238" s="147"/>
      <c r="AO1238" s="160"/>
      <c r="AP1238" s="143"/>
      <c r="AQ1238" s="147"/>
      <c r="AR1238" s="147"/>
      <c r="AS1238" s="147"/>
      <c r="AT1238" s="160">
        <v>362.89</v>
      </c>
      <c r="AU1238" s="160">
        <v>362.89</v>
      </c>
      <c r="AV1238" s="147"/>
      <c r="AW1238" s="147"/>
      <c r="AX1238" s="147"/>
      <c r="AY1238" s="160"/>
      <c r="AZ1238" s="147"/>
      <c r="BA1238" s="147"/>
      <c r="BB1238" s="312"/>
      <c r="BC1238" s="235"/>
    </row>
    <row r="1239" spans="1:55" ht="31.2">
      <c r="A1239" s="309"/>
      <c r="B1239" s="310"/>
      <c r="C1239" s="310"/>
      <c r="D1239" s="235" t="s">
        <v>43</v>
      </c>
      <c r="E1239" s="143">
        <f t="shared" si="1500"/>
        <v>0</v>
      </c>
      <c r="F1239" s="143">
        <f t="shared" si="1487"/>
        <v>0</v>
      </c>
      <c r="G1239" s="147"/>
      <c r="H1239" s="143"/>
      <c r="I1239" s="143"/>
      <c r="J1239" s="147"/>
      <c r="K1239" s="143"/>
      <c r="L1239" s="143"/>
      <c r="M1239" s="147"/>
      <c r="N1239" s="143"/>
      <c r="O1239" s="143"/>
      <c r="P1239" s="147"/>
      <c r="Q1239" s="143"/>
      <c r="R1239" s="143"/>
      <c r="S1239" s="147"/>
      <c r="T1239" s="143"/>
      <c r="U1239" s="143"/>
      <c r="V1239" s="147"/>
      <c r="W1239" s="143"/>
      <c r="X1239" s="143"/>
      <c r="Y1239" s="147"/>
      <c r="Z1239" s="143"/>
      <c r="AA1239" s="143"/>
      <c r="AB1239" s="147"/>
      <c r="AC1239" s="147"/>
      <c r="AD1239" s="147"/>
      <c r="AE1239" s="143"/>
      <c r="AF1239" s="143"/>
      <c r="AG1239" s="147"/>
      <c r="AH1239" s="147"/>
      <c r="AI1239" s="147"/>
      <c r="AJ1239" s="143"/>
      <c r="AK1239" s="143"/>
      <c r="AL1239" s="147"/>
      <c r="AM1239" s="147"/>
      <c r="AN1239" s="147"/>
      <c r="AO1239" s="143"/>
      <c r="AP1239" s="143"/>
      <c r="AQ1239" s="147"/>
      <c r="AR1239" s="147"/>
      <c r="AS1239" s="147"/>
      <c r="AT1239" s="143"/>
      <c r="AU1239" s="143"/>
      <c r="AV1239" s="147"/>
      <c r="AW1239" s="147"/>
      <c r="AX1239" s="147"/>
      <c r="AY1239" s="147"/>
      <c r="AZ1239" s="147"/>
      <c r="BA1239" s="147"/>
      <c r="BB1239" s="313"/>
      <c r="BC1239" s="235"/>
    </row>
    <row r="1240" spans="1:55" ht="22.5" customHeight="1">
      <c r="A1240" s="309" t="s">
        <v>580</v>
      </c>
      <c r="B1240" s="310" t="s">
        <v>602</v>
      </c>
      <c r="C1240" s="310" t="s">
        <v>293</v>
      </c>
      <c r="D1240" s="150" t="s">
        <v>41</v>
      </c>
      <c r="E1240" s="143">
        <f t="shared" ref="E1240:E1242" si="1501">H1240+K1240+N1240+Q1240+T1240+W1240+Z1240+AE1240+AJ1240+AO1240+AT1240+AY1240</f>
        <v>0</v>
      </c>
      <c r="F1240" s="143">
        <f t="shared" ref="F1240:F1246" si="1502">I1240+L1240+O1240+R1240+U1240+X1240+AA1240+AF1240+AK1240+AP1240+AU1240+AZ1240</f>
        <v>0</v>
      </c>
      <c r="G1240" s="147"/>
      <c r="H1240" s="143">
        <f>H1241+H1242+H1243+H1245+H1246</f>
        <v>0</v>
      </c>
      <c r="I1240" s="143">
        <f t="shared" ref="I1240" si="1503">I1241+I1242+I1243+I1245+I1246</f>
        <v>0</v>
      </c>
      <c r="J1240" s="143"/>
      <c r="K1240" s="143">
        <f t="shared" ref="K1240:L1240" si="1504">K1241+K1242+K1243+K1245+K1246</f>
        <v>0</v>
      </c>
      <c r="L1240" s="143">
        <f t="shared" si="1504"/>
        <v>0</v>
      </c>
      <c r="M1240" s="143"/>
      <c r="N1240" s="143">
        <f t="shared" ref="N1240:O1240" si="1505">N1241+N1242+N1243+N1245+N1246</f>
        <v>0</v>
      </c>
      <c r="O1240" s="143">
        <f t="shared" si="1505"/>
        <v>0</v>
      </c>
      <c r="P1240" s="143"/>
      <c r="Q1240" s="143">
        <f t="shared" ref="Q1240:R1240" si="1506">Q1241+Q1242+Q1243+Q1245+Q1246</f>
        <v>0</v>
      </c>
      <c r="R1240" s="143">
        <f t="shared" si="1506"/>
        <v>0</v>
      </c>
      <c r="S1240" s="143"/>
      <c r="T1240" s="143">
        <f t="shared" ref="T1240:U1240" si="1507">T1241+T1242+T1243+T1245+T1246</f>
        <v>0</v>
      </c>
      <c r="U1240" s="143">
        <f t="shared" si="1507"/>
        <v>0</v>
      </c>
      <c r="V1240" s="143"/>
      <c r="W1240" s="143">
        <f t="shared" ref="W1240:X1240" si="1508">W1241+W1242+W1243+W1245+W1246</f>
        <v>0</v>
      </c>
      <c r="X1240" s="143">
        <f t="shared" si="1508"/>
        <v>0</v>
      </c>
      <c r="Y1240" s="143"/>
      <c r="Z1240" s="143">
        <f t="shared" ref="Z1240:AC1240" si="1509">Z1241+Z1242+Z1243+Z1245+Z1246</f>
        <v>0</v>
      </c>
      <c r="AA1240" s="143">
        <f t="shared" si="1509"/>
        <v>0</v>
      </c>
      <c r="AB1240" s="143">
        <f t="shared" si="1509"/>
        <v>0</v>
      </c>
      <c r="AC1240" s="143">
        <f t="shared" si="1509"/>
        <v>0</v>
      </c>
      <c r="AD1240" s="143"/>
      <c r="AE1240" s="143">
        <f t="shared" ref="AE1240:AH1240" si="1510">AE1241+AE1242+AE1243+AE1245+AE1246</f>
        <v>0</v>
      </c>
      <c r="AF1240" s="143">
        <f t="shared" si="1510"/>
        <v>0</v>
      </c>
      <c r="AG1240" s="143">
        <f t="shared" si="1510"/>
        <v>0</v>
      </c>
      <c r="AH1240" s="143">
        <f t="shared" si="1510"/>
        <v>0</v>
      </c>
      <c r="AI1240" s="143"/>
      <c r="AJ1240" s="143">
        <f t="shared" ref="AJ1240:AM1240" si="1511">AJ1241+AJ1242+AJ1243+AJ1245+AJ1246</f>
        <v>0</v>
      </c>
      <c r="AK1240" s="143">
        <f t="shared" si="1511"/>
        <v>0</v>
      </c>
      <c r="AL1240" s="143">
        <f t="shared" si="1511"/>
        <v>0</v>
      </c>
      <c r="AM1240" s="143">
        <f t="shared" si="1511"/>
        <v>0</v>
      </c>
      <c r="AN1240" s="143"/>
      <c r="AO1240" s="143">
        <f t="shared" ref="AO1240:AR1240" si="1512">AO1241+AO1242+AO1243+AO1245+AO1246</f>
        <v>0</v>
      </c>
      <c r="AP1240" s="143">
        <f t="shared" si="1512"/>
        <v>0</v>
      </c>
      <c r="AQ1240" s="143">
        <f t="shared" si="1512"/>
        <v>0</v>
      </c>
      <c r="AR1240" s="143">
        <f t="shared" si="1512"/>
        <v>0</v>
      </c>
      <c r="AS1240" s="143"/>
      <c r="AT1240" s="143">
        <f t="shared" ref="AT1240:AW1240" si="1513">AT1241+AT1242+AT1243+AT1245+AT1246</f>
        <v>0</v>
      </c>
      <c r="AU1240" s="143">
        <f t="shared" si="1513"/>
        <v>0</v>
      </c>
      <c r="AV1240" s="143">
        <f t="shared" si="1513"/>
        <v>0</v>
      </c>
      <c r="AW1240" s="143">
        <f t="shared" si="1513"/>
        <v>0</v>
      </c>
      <c r="AX1240" s="143"/>
      <c r="AY1240" s="143">
        <f t="shared" ref="AY1240:AZ1240" si="1514">AY1241+AY1242+AY1243+AY1245+AY1246</f>
        <v>0</v>
      </c>
      <c r="AZ1240" s="143">
        <f t="shared" si="1514"/>
        <v>0</v>
      </c>
      <c r="BA1240" s="147"/>
      <c r="BB1240" s="311" t="s">
        <v>711</v>
      </c>
      <c r="BC1240" s="235"/>
    </row>
    <row r="1241" spans="1:55" ht="32.25" customHeight="1">
      <c r="A1241" s="309"/>
      <c r="B1241" s="310"/>
      <c r="C1241" s="310"/>
      <c r="D1241" s="148" t="s">
        <v>37</v>
      </c>
      <c r="E1241" s="143">
        <f t="shared" si="1501"/>
        <v>0</v>
      </c>
      <c r="F1241" s="143">
        <f t="shared" si="1502"/>
        <v>0</v>
      </c>
      <c r="G1241" s="147"/>
      <c r="H1241" s="143"/>
      <c r="I1241" s="143"/>
      <c r="J1241" s="147"/>
      <c r="K1241" s="143"/>
      <c r="L1241" s="143"/>
      <c r="M1241" s="147"/>
      <c r="N1241" s="143"/>
      <c r="O1241" s="143"/>
      <c r="P1241" s="147"/>
      <c r="Q1241" s="143"/>
      <c r="R1241" s="143"/>
      <c r="S1241" s="147"/>
      <c r="T1241" s="143"/>
      <c r="U1241" s="143"/>
      <c r="V1241" s="147"/>
      <c r="W1241" s="143"/>
      <c r="X1241" s="143"/>
      <c r="Y1241" s="147"/>
      <c r="Z1241" s="143"/>
      <c r="AA1241" s="143"/>
      <c r="AB1241" s="147"/>
      <c r="AC1241" s="147"/>
      <c r="AD1241" s="147"/>
      <c r="AE1241" s="143"/>
      <c r="AF1241" s="143"/>
      <c r="AG1241" s="147"/>
      <c r="AH1241" s="147"/>
      <c r="AI1241" s="147"/>
      <c r="AJ1241" s="143"/>
      <c r="AK1241" s="143"/>
      <c r="AL1241" s="147"/>
      <c r="AM1241" s="147"/>
      <c r="AN1241" s="147"/>
      <c r="AO1241" s="221"/>
      <c r="AP1241" s="143"/>
      <c r="AQ1241" s="147"/>
      <c r="AR1241" s="147"/>
      <c r="AS1241" s="147"/>
      <c r="AT1241" s="143"/>
      <c r="AU1241" s="143"/>
      <c r="AV1241" s="147"/>
      <c r="AW1241" s="147"/>
      <c r="AX1241" s="147"/>
      <c r="AY1241" s="143"/>
      <c r="AZ1241" s="147"/>
      <c r="BA1241" s="147"/>
      <c r="BB1241" s="312"/>
      <c r="BC1241" s="235"/>
    </row>
    <row r="1242" spans="1:55" ht="50.25" customHeight="1">
      <c r="A1242" s="309"/>
      <c r="B1242" s="310"/>
      <c r="C1242" s="310"/>
      <c r="D1242" s="172" t="s">
        <v>2</v>
      </c>
      <c r="E1242" s="231">
        <f t="shared" si="1501"/>
        <v>0</v>
      </c>
      <c r="F1242" s="215">
        <f t="shared" si="1502"/>
        <v>0</v>
      </c>
      <c r="G1242" s="147"/>
      <c r="H1242" s="143"/>
      <c r="I1242" s="143"/>
      <c r="J1242" s="147"/>
      <c r="K1242" s="143"/>
      <c r="L1242" s="143"/>
      <c r="M1242" s="147"/>
      <c r="N1242" s="143"/>
      <c r="O1242" s="143"/>
      <c r="P1242" s="147"/>
      <c r="Q1242" s="143"/>
      <c r="R1242" s="143"/>
      <c r="S1242" s="147"/>
      <c r="T1242" s="143"/>
      <c r="U1242" s="143"/>
      <c r="V1242" s="147"/>
      <c r="W1242" s="143"/>
      <c r="X1242" s="143"/>
      <c r="Y1242" s="147"/>
      <c r="Z1242" s="143"/>
      <c r="AA1242" s="143"/>
      <c r="AB1242" s="147"/>
      <c r="AC1242" s="147"/>
      <c r="AD1242" s="147"/>
      <c r="AE1242" s="143"/>
      <c r="AF1242" s="143"/>
      <c r="AG1242" s="147"/>
      <c r="AH1242" s="147"/>
      <c r="AI1242" s="147"/>
      <c r="AJ1242" s="143"/>
      <c r="AK1242" s="143"/>
      <c r="AL1242" s="147"/>
      <c r="AM1242" s="147"/>
      <c r="AN1242" s="147"/>
      <c r="AO1242" s="221"/>
      <c r="AP1242" s="143"/>
      <c r="AQ1242" s="147"/>
      <c r="AR1242" s="147"/>
      <c r="AS1242" s="147"/>
      <c r="AT1242" s="143"/>
      <c r="AU1242" s="143"/>
      <c r="AV1242" s="147"/>
      <c r="AW1242" s="147"/>
      <c r="AX1242" s="147"/>
      <c r="AY1242" s="221"/>
      <c r="AZ1242" s="147"/>
      <c r="BA1242" s="147"/>
      <c r="BB1242" s="312"/>
      <c r="BC1242" s="235"/>
    </row>
    <row r="1243" spans="1:55" ht="22.5" customHeight="1">
      <c r="A1243" s="309"/>
      <c r="B1243" s="310"/>
      <c r="C1243" s="310"/>
      <c r="D1243" s="234" t="s">
        <v>268</v>
      </c>
      <c r="E1243" s="143">
        <f>H1243+K1243+N1243+Q1243+T1243+W1243+Z1243+AE1243+AJ1243+AO1243+AT1243+AY1243</f>
        <v>0</v>
      </c>
      <c r="F1243" s="143">
        <f t="shared" si="1502"/>
        <v>0</v>
      </c>
      <c r="G1243" s="147"/>
      <c r="H1243" s="143"/>
      <c r="I1243" s="143"/>
      <c r="J1243" s="147"/>
      <c r="K1243" s="143"/>
      <c r="L1243" s="143"/>
      <c r="M1243" s="147"/>
      <c r="N1243" s="143"/>
      <c r="O1243" s="143"/>
      <c r="P1243" s="147"/>
      <c r="Q1243" s="143"/>
      <c r="R1243" s="143"/>
      <c r="S1243" s="147"/>
      <c r="T1243" s="143"/>
      <c r="U1243" s="143"/>
      <c r="V1243" s="147"/>
      <c r="W1243" s="143"/>
      <c r="X1243" s="143"/>
      <c r="Y1243" s="147"/>
      <c r="Z1243" s="143"/>
      <c r="AA1243" s="143"/>
      <c r="AB1243" s="147"/>
      <c r="AC1243" s="147"/>
      <c r="AD1243" s="147"/>
      <c r="AE1243" s="143"/>
      <c r="AF1243" s="143"/>
      <c r="AG1243" s="147"/>
      <c r="AH1243" s="147"/>
      <c r="AI1243" s="147"/>
      <c r="AJ1243" s="221"/>
      <c r="AK1243" s="143"/>
      <c r="AL1243" s="147"/>
      <c r="AM1243" s="147"/>
      <c r="AN1243" s="147"/>
      <c r="AO1243" s="221"/>
      <c r="AP1243" s="143"/>
      <c r="AQ1243" s="147"/>
      <c r="AR1243" s="147"/>
      <c r="AS1243" s="147"/>
      <c r="AT1243" s="221">
        <f>579.225-579.225</f>
        <v>0</v>
      </c>
      <c r="AU1243" s="143"/>
      <c r="AV1243" s="147"/>
      <c r="AW1243" s="147"/>
      <c r="AX1243" s="147"/>
      <c r="AY1243" s="221"/>
      <c r="AZ1243" s="143"/>
      <c r="BA1243" s="147"/>
      <c r="BB1243" s="312"/>
      <c r="BC1243" s="235"/>
    </row>
    <row r="1244" spans="1:55" ht="82.5" customHeight="1">
      <c r="A1244" s="309"/>
      <c r="B1244" s="310"/>
      <c r="C1244" s="310"/>
      <c r="D1244" s="234" t="s">
        <v>274</v>
      </c>
      <c r="E1244" s="143">
        <f t="shared" ref="E1244:E1246" si="1515">H1244+K1244+N1244+Q1244+T1244+W1244+Z1244+AE1244+AJ1244+AO1244+AT1244+AY1244</f>
        <v>0</v>
      </c>
      <c r="F1244" s="143">
        <f t="shared" si="1502"/>
        <v>0</v>
      </c>
      <c r="G1244" s="147"/>
      <c r="H1244" s="143"/>
      <c r="I1244" s="143"/>
      <c r="J1244" s="147"/>
      <c r="K1244" s="143"/>
      <c r="L1244" s="143"/>
      <c r="M1244" s="147"/>
      <c r="N1244" s="143"/>
      <c r="O1244" s="143"/>
      <c r="P1244" s="147"/>
      <c r="Q1244" s="143"/>
      <c r="R1244" s="143"/>
      <c r="S1244" s="147"/>
      <c r="T1244" s="143"/>
      <c r="U1244" s="143"/>
      <c r="V1244" s="147"/>
      <c r="W1244" s="143"/>
      <c r="X1244" s="143"/>
      <c r="Y1244" s="147"/>
      <c r="Z1244" s="143"/>
      <c r="AA1244" s="143"/>
      <c r="AB1244" s="147"/>
      <c r="AC1244" s="147"/>
      <c r="AD1244" s="147"/>
      <c r="AE1244" s="143"/>
      <c r="AF1244" s="143"/>
      <c r="AG1244" s="147"/>
      <c r="AH1244" s="147"/>
      <c r="AI1244" s="147"/>
      <c r="AJ1244" s="143"/>
      <c r="AK1244" s="143"/>
      <c r="AL1244" s="147"/>
      <c r="AM1244" s="147"/>
      <c r="AN1244" s="147"/>
      <c r="AO1244" s="143"/>
      <c r="AP1244" s="143"/>
      <c r="AQ1244" s="147"/>
      <c r="AR1244" s="147"/>
      <c r="AS1244" s="147"/>
      <c r="AT1244" s="143"/>
      <c r="AU1244" s="143"/>
      <c r="AV1244" s="147"/>
      <c r="AW1244" s="147"/>
      <c r="AX1244" s="147"/>
      <c r="AY1244" s="147"/>
      <c r="AZ1244" s="147"/>
      <c r="BA1244" s="147"/>
      <c r="BB1244" s="312"/>
      <c r="BC1244" s="235"/>
    </row>
    <row r="1245" spans="1:55" ht="22.5" customHeight="1">
      <c r="A1245" s="309"/>
      <c r="B1245" s="310"/>
      <c r="C1245" s="310"/>
      <c r="D1245" s="234" t="s">
        <v>269</v>
      </c>
      <c r="E1245" s="143">
        <f t="shared" si="1515"/>
        <v>0</v>
      </c>
      <c r="F1245" s="143">
        <f t="shared" si="1502"/>
        <v>0</v>
      </c>
      <c r="G1245" s="147"/>
      <c r="H1245" s="143"/>
      <c r="I1245" s="143"/>
      <c r="J1245" s="147"/>
      <c r="K1245" s="143"/>
      <c r="L1245" s="143"/>
      <c r="M1245" s="147"/>
      <c r="N1245" s="143"/>
      <c r="O1245" s="143"/>
      <c r="P1245" s="147"/>
      <c r="Q1245" s="143"/>
      <c r="R1245" s="143"/>
      <c r="S1245" s="147"/>
      <c r="T1245" s="143"/>
      <c r="U1245" s="143"/>
      <c r="V1245" s="147"/>
      <c r="W1245" s="143"/>
      <c r="X1245" s="143"/>
      <c r="Y1245" s="147"/>
      <c r="Z1245" s="143"/>
      <c r="AA1245" s="143"/>
      <c r="AB1245" s="147"/>
      <c r="AC1245" s="147"/>
      <c r="AD1245" s="147"/>
      <c r="AE1245" s="143"/>
      <c r="AF1245" s="143"/>
      <c r="AG1245" s="147"/>
      <c r="AH1245" s="147"/>
      <c r="AI1245" s="147"/>
      <c r="AJ1245" s="160"/>
      <c r="AK1245" s="143"/>
      <c r="AL1245" s="147"/>
      <c r="AM1245" s="147"/>
      <c r="AN1245" s="147"/>
      <c r="AO1245" s="160"/>
      <c r="AP1245" s="143"/>
      <c r="AQ1245" s="147"/>
      <c r="AR1245" s="147"/>
      <c r="AS1245" s="147"/>
      <c r="AT1245" s="160">
        <f>100-100</f>
        <v>0</v>
      </c>
      <c r="AU1245" s="143"/>
      <c r="AV1245" s="147"/>
      <c r="AW1245" s="147"/>
      <c r="AX1245" s="147"/>
      <c r="AY1245" s="160"/>
      <c r="AZ1245" s="147"/>
      <c r="BA1245" s="147"/>
      <c r="BB1245" s="312"/>
      <c r="BC1245" s="235"/>
    </row>
    <row r="1246" spans="1:55" ht="31.2">
      <c r="A1246" s="309"/>
      <c r="B1246" s="310"/>
      <c r="C1246" s="310"/>
      <c r="D1246" s="235" t="s">
        <v>43</v>
      </c>
      <c r="E1246" s="143">
        <f t="shared" si="1515"/>
        <v>0</v>
      </c>
      <c r="F1246" s="143">
        <f t="shared" si="1502"/>
        <v>0</v>
      </c>
      <c r="G1246" s="147"/>
      <c r="H1246" s="143"/>
      <c r="I1246" s="143"/>
      <c r="J1246" s="147"/>
      <c r="K1246" s="143"/>
      <c r="L1246" s="143"/>
      <c r="M1246" s="147"/>
      <c r="N1246" s="143"/>
      <c r="O1246" s="143"/>
      <c r="P1246" s="147"/>
      <c r="Q1246" s="143"/>
      <c r="R1246" s="143"/>
      <c r="S1246" s="147"/>
      <c r="T1246" s="143"/>
      <c r="U1246" s="143"/>
      <c r="V1246" s="147"/>
      <c r="W1246" s="143"/>
      <c r="X1246" s="143"/>
      <c r="Y1246" s="147"/>
      <c r="Z1246" s="143"/>
      <c r="AA1246" s="143"/>
      <c r="AB1246" s="147"/>
      <c r="AC1246" s="147"/>
      <c r="AD1246" s="147"/>
      <c r="AE1246" s="143"/>
      <c r="AF1246" s="143"/>
      <c r="AG1246" s="147"/>
      <c r="AH1246" s="147"/>
      <c r="AI1246" s="147"/>
      <c r="AJ1246" s="143"/>
      <c r="AK1246" s="143"/>
      <c r="AL1246" s="147"/>
      <c r="AM1246" s="147"/>
      <c r="AN1246" s="147"/>
      <c r="AO1246" s="143"/>
      <c r="AP1246" s="143"/>
      <c r="AQ1246" s="147"/>
      <c r="AR1246" s="147"/>
      <c r="AS1246" s="147"/>
      <c r="AT1246" s="143"/>
      <c r="AU1246" s="143"/>
      <c r="AV1246" s="147"/>
      <c r="AW1246" s="147"/>
      <c r="AX1246" s="147"/>
      <c r="AY1246" s="147"/>
      <c r="AZ1246" s="147"/>
      <c r="BA1246" s="147"/>
      <c r="BB1246" s="313"/>
      <c r="BC1246" s="235"/>
    </row>
    <row r="1247" spans="1:55" ht="22.5" customHeight="1">
      <c r="A1247" s="309" t="s">
        <v>581</v>
      </c>
      <c r="B1247" s="310" t="s">
        <v>603</v>
      </c>
      <c r="C1247" s="310" t="s">
        <v>293</v>
      </c>
      <c r="D1247" s="150" t="s">
        <v>41</v>
      </c>
      <c r="E1247" s="143">
        <f t="shared" ref="E1247:E1249" si="1516">H1247+K1247+N1247+Q1247+T1247+W1247+Z1247+AE1247+AJ1247+AO1247+AT1247+AY1247</f>
        <v>430</v>
      </c>
      <c r="F1247" s="143">
        <f t="shared" ref="F1247:F1253" si="1517">I1247+L1247+O1247+R1247+U1247+X1247+AA1247+AF1247+AK1247+AP1247+AU1247+AZ1247</f>
        <v>430</v>
      </c>
      <c r="G1247" s="147"/>
      <c r="H1247" s="143">
        <f>H1248+H1249+H1250+H1252+H1253</f>
        <v>0</v>
      </c>
      <c r="I1247" s="143">
        <f t="shared" ref="I1247" si="1518">I1248+I1249+I1250+I1252+I1253</f>
        <v>0</v>
      </c>
      <c r="J1247" s="143"/>
      <c r="K1247" s="143">
        <f t="shared" ref="K1247:L1247" si="1519">K1248+K1249+K1250+K1252+K1253</f>
        <v>0</v>
      </c>
      <c r="L1247" s="143">
        <f t="shared" si="1519"/>
        <v>0</v>
      </c>
      <c r="M1247" s="143"/>
      <c r="N1247" s="143">
        <f t="shared" ref="N1247:O1247" si="1520">N1248+N1249+N1250+N1252+N1253</f>
        <v>0</v>
      </c>
      <c r="O1247" s="143">
        <f t="shared" si="1520"/>
        <v>0</v>
      </c>
      <c r="P1247" s="143"/>
      <c r="Q1247" s="143">
        <f t="shared" ref="Q1247:R1247" si="1521">Q1248+Q1249+Q1250+Q1252+Q1253</f>
        <v>0</v>
      </c>
      <c r="R1247" s="143">
        <f t="shared" si="1521"/>
        <v>0</v>
      </c>
      <c r="S1247" s="143"/>
      <c r="T1247" s="143">
        <f t="shared" ref="T1247:U1247" si="1522">T1248+T1249+T1250+T1252+T1253</f>
        <v>141.49950000000001</v>
      </c>
      <c r="U1247" s="143">
        <f t="shared" si="1522"/>
        <v>141.49950000000001</v>
      </c>
      <c r="V1247" s="143"/>
      <c r="W1247" s="143">
        <f t="shared" ref="W1247:X1247" si="1523">W1248+W1249+W1250+W1252+W1253</f>
        <v>99.570610000000002</v>
      </c>
      <c r="X1247" s="143">
        <f t="shared" si="1523"/>
        <v>99.570610000000002</v>
      </c>
      <c r="Y1247" s="143"/>
      <c r="Z1247" s="143">
        <f t="shared" ref="Z1247:AC1247" si="1524">Z1248+Z1249+Z1250+Z1252+Z1253</f>
        <v>61.929889999999986</v>
      </c>
      <c r="AA1247" s="143">
        <f t="shared" si="1524"/>
        <v>61.929889999999986</v>
      </c>
      <c r="AB1247" s="143">
        <f t="shared" si="1524"/>
        <v>0</v>
      </c>
      <c r="AC1247" s="143">
        <f t="shared" si="1524"/>
        <v>0</v>
      </c>
      <c r="AD1247" s="143"/>
      <c r="AE1247" s="143">
        <f t="shared" ref="AE1247:AH1247" si="1525">AE1248+AE1249+AE1250+AE1252+AE1253</f>
        <v>0</v>
      </c>
      <c r="AF1247" s="143">
        <f t="shared" si="1525"/>
        <v>0</v>
      </c>
      <c r="AG1247" s="143">
        <f t="shared" si="1525"/>
        <v>0</v>
      </c>
      <c r="AH1247" s="143">
        <f t="shared" si="1525"/>
        <v>0</v>
      </c>
      <c r="AI1247" s="143"/>
      <c r="AJ1247" s="143">
        <f t="shared" ref="AJ1247:AM1247" si="1526">AJ1248+AJ1249+AJ1250+AJ1252+AJ1253</f>
        <v>147</v>
      </c>
      <c r="AK1247" s="143">
        <f t="shared" si="1526"/>
        <v>147</v>
      </c>
      <c r="AL1247" s="143">
        <f t="shared" si="1526"/>
        <v>0</v>
      </c>
      <c r="AM1247" s="143">
        <f t="shared" si="1526"/>
        <v>0</v>
      </c>
      <c r="AN1247" s="143"/>
      <c r="AO1247" s="143">
        <f t="shared" ref="AO1247:AR1247" si="1527">AO1248+AO1249+AO1250+AO1252+AO1253</f>
        <v>0</v>
      </c>
      <c r="AP1247" s="143">
        <f t="shared" si="1527"/>
        <v>0</v>
      </c>
      <c r="AQ1247" s="143">
        <f t="shared" si="1527"/>
        <v>0</v>
      </c>
      <c r="AR1247" s="143">
        <f t="shared" si="1527"/>
        <v>0</v>
      </c>
      <c r="AS1247" s="143"/>
      <c r="AT1247" s="143">
        <f t="shared" ref="AT1247:AW1247" si="1528">AT1248+AT1249+AT1250+AT1252+AT1253</f>
        <v>-20</v>
      </c>
      <c r="AU1247" s="143">
        <f t="shared" si="1528"/>
        <v>-20</v>
      </c>
      <c r="AV1247" s="143">
        <f t="shared" si="1528"/>
        <v>0</v>
      </c>
      <c r="AW1247" s="143">
        <f t="shared" si="1528"/>
        <v>0</v>
      </c>
      <c r="AX1247" s="143"/>
      <c r="AY1247" s="143">
        <f t="shared" ref="AY1247:AZ1247" si="1529">AY1248+AY1249+AY1250+AY1252+AY1253</f>
        <v>0</v>
      </c>
      <c r="AZ1247" s="143">
        <f t="shared" si="1529"/>
        <v>0</v>
      </c>
      <c r="BA1247" s="147"/>
      <c r="BB1247" s="311" t="s">
        <v>711</v>
      </c>
      <c r="BC1247" s="235"/>
    </row>
    <row r="1248" spans="1:55" ht="32.25" customHeight="1">
      <c r="A1248" s="309"/>
      <c r="B1248" s="310"/>
      <c r="C1248" s="310"/>
      <c r="D1248" s="148" t="s">
        <v>37</v>
      </c>
      <c r="E1248" s="143">
        <f t="shared" si="1516"/>
        <v>0</v>
      </c>
      <c r="F1248" s="143">
        <f t="shared" si="1517"/>
        <v>0</v>
      </c>
      <c r="G1248" s="147"/>
      <c r="H1248" s="143"/>
      <c r="I1248" s="143"/>
      <c r="J1248" s="147"/>
      <c r="K1248" s="143"/>
      <c r="L1248" s="143"/>
      <c r="M1248" s="147"/>
      <c r="N1248" s="143"/>
      <c r="O1248" s="143"/>
      <c r="P1248" s="147"/>
      <c r="Q1248" s="143"/>
      <c r="R1248" s="143"/>
      <c r="S1248" s="147"/>
      <c r="T1248" s="143"/>
      <c r="U1248" s="143"/>
      <c r="V1248" s="147"/>
      <c r="W1248" s="143"/>
      <c r="X1248" s="143"/>
      <c r="Y1248" s="147"/>
      <c r="Z1248" s="143"/>
      <c r="AA1248" s="143"/>
      <c r="AB1248" s="147"/>
      <c r="AC1248" s="147"/>
      <c r="AD1248" s="147"/>
      <c r="AE1248" s="143"/>
      <c r="AF1248" s="143"/>
      <c r="AG1248" s="147"/>
      <c r="AH1248" s="147"/>
      <c r="AI1248" s="147"/>
      <c r="AJ1248" s="143"/>
      <c r="AK1248" s="143"/>
      <c r="AL1248" s="147"/>
      <c r="AM1248" s="147"/>
      <c r="AN1248" s="147"/>
      <c r="AO1248" s="221"/>
      <c r="AP1248" s="143"/>
      <c r="AQ1248" s="147"/>
      <c r="AR1248" s="147"/>
      <c r="AS1248" s="147"/>
      <c r="AT1248" s="143"/>
      <c r="AU1248" s="143"/>
      <c r="AV1248" s="147"/>
      <c r="AW1248" s="147"/>
      <c r="AX1248" s="147"/>
      <c r="AY1248" s="143"/>
      <c r="AZ1248" s="147"/>
      <c r="BA1248" s="147"/>
      <c r="BB1248" s="312"/>
      <c r="BC1248" s="235"/>
    </row>
    <row r="1249" spans="1:55" ht="50.25" customHeight="1">
      <c r="A1249" s="309"/>
      <c r="B1249" s="310"/>
      <c r="C1249" s="310"/>
      <c r="D1249" s="172" t="s">
        <v>2</v>
      </c>
      <c r="E1249" s="231">
        <f t="shared" si="1516"/>
        <v>0</v>
      </c>
      <c r="F1249" s="215">
        <f t="shared" si="1517"/>
        <v>0</v>
      </c>
      <c r="G1249" s="147"/>
      <c r="H1249" s="143"/>
      <c r="I1249" s="143"/>
      <c r="J1249" s="147"/>
      <c r="K1249" s="143"/>
      <c r="L1249" s="143"/>
      <c r="M1249" s="147"/>
      <c r="N1249" s="143"/>
      <c r="O1249" s="143"/>
      <c r="P1249" s="147"/>
      <c r="Q1249" s="143"/>
      <c r="R1249" s="143"/>
      <c r="S1249" s="147"/>
      <c r="T1249" s="143"/>
      <c r="U1249" s="143"/>
      <c r="V1249" s="147"/>
      <c r="W1249" s="143"/>
      <c r="X1249" s="143"/>
      <c r="Y1249" s="147"/>
      <c r="Z1249" s="143"/>
      <c r="AA1249" s="143"/>
      <c r="AB1249" s="147"/>
      <c r="AC1249" s="147"/>
      <c r="AD1249" s="147"/>
      <c r="AE1249" s="143"/>
      <c r="AF1249" s="143"/>
      <c r="AG1249" s="147"/>
      <c r="AH1249" s="147"/>
      <c r="AI1249" s="147"/>
      <c r="AJ1249" s="143"/>
      <c r="AK1249" s="143"/>
      <c r="AL1249" s="147"/>
      <c r="AM1249" s="147"/>
      <c r="AN1249" s="147"/>
      <c r="AO1249" s="221"/>
      <c r="AP1249" s="143"/>
      <c r="AQ1249" s="147"/>
      <c r="AR1249" s="147"/>
      <c r="AS1249" s="147"/>
      <c r="AT1249" s="143"/>
      <c r="AU1249" s="143"/>
      <c r="AV1249" s="147"/>
      <c r="AW1249" s="147"/>
      <c r="AX1249" s="147"/>
      <c r="AY1249" s="221"/>
      <c r="AZ1249" s="147"/>
      <c r="BA1249" s="147"/>
      <c r="BB1249" s="312"/>
      <c r="BC1249" s="235"/>
    </row>
    <row r="1250" spans="1:55" ht="22.5" customHeight="1">
      <c r="A1250" s="309"/>
      <c r="B1250" s="310"/>
      <c r="C1250" s="310"/>
      <c r="D1250" s="234" t="s">
        <v>268</v>
      </c>
      <c r="E1250" s="143">
        <f>H1250+K1250+N1250+Q1250+T1250+W1250+Z1250+AE1250+AJ1250+AO1250+AT1250+AY1250</f>
        <v>303</v>
      </c>
      <c r="F1250" s="143">
        <f t="shared" si="1517"/>
        <v>303</v>
      </c>
      <c r="G1250" s="147"/>
      <c r="H1250" s="143"/>
      <c r="I1250" s="143"/>
      <c r="J1250" s="147"/>
      <c r="K1250" s="143"/>
      <c r="L1250" s="143"/>
      <c r="M1250" s="147"/>
      <c r="N1250" s="143"/>
      <c r="O1250" s="143"/>
      <c r="P1250" s="147"/>
      <c r="Q1250" s="143"/>
      <c r="R1250" s="143"/>
      <c r="S1250" s="147"/>
      <c r="T1250" s="143">
        <v>141.49950000000001</v>
      </c>
      <c r="U1250" s="143">
        <v>141.49950000000001</v>
      </c>
      <c r="V1250" s="147"/>
      <c r="W1250" s="143">
        <v>99.570610000000002</v>
      </c>
      <c r="X1250" s="143">
        <v>99.570610000000002</v>
      </c>
      <c r="Y1250" s="147"/>
      <c r="Z1250" s="221">
        <f>303-141.4995-99.57061</f>
        <v>61.929889999999986</v>
      </c>
      <c r="AA1250" s="221">
        <f>303-141.4995-99.57061</f>
        <v>61.929889999999986</v>
      </c>
      <c r="AB1250" s="147"/>
      <c r="AC1250" s="147"/>
      <c r="AD1250" s="147"/>
      <c r="AE1250" s="143"/>
      <c r="AF1250" s="143"/>
      <c r="AG1250" s="147"/>
      <c r="AH1250" s="147"/>
      <c r="AI1250" s="147"/>
      <c r="AJ1250" s="221"/>
      <c r="AK1250" s="143"/>
      <c r="AL1250" s="147"/>
      <c r="AM1250" s="147"/>
      <c r="AN1250" s="147"/>
      <c r="AO1250" s="221"/>
      <c r="AP1250" s="143"/>
      <c r="AQ1250" s="147"/>
      <c r="AR1250" s="147"/>
      <c r="AS1250" s="147"/>
      <c r="AT1250" s="143"/>
      <c r="AU1250" s="143"/>
      <c r="AV1250" s="147"/>
      <c r="AW1250" s="147"/>
      <c r="AX1250" s="147"/>
      <c r="AY1250" s="221"/>
      <c r="AZ1250" s="143"/>
      <c r="BA1250" s="147"/>
      <c r="BB1250" s="312"/>
      <c r="BC1250" s="235"/>
    </row>
    <row r="1251" spans="1:55" ht="82.5" customHeight="1">
      <c r="A1251" s="309"/>
      <c r="B1251" s="310"/>
      <c r="C1251" s="310"/>
      <c r="D1251" s="234" t="s">
        <v>274</v>
      </c>
      <c r="E1251" s="143">
        <f t="shared" ref="E1251:E1253" si="1530">H1251+K1251+N1251+Q1251+T1251+W1251+Z1251+AE1251+AJ1251+AO1251+AT1251+AY1251</f>
        <v>0</v>
      </c>
      <c r="F1251" s="143">
        <f t="shared" si="1517"/>
        <v>0</v>
      </c>
      <c r="G1251" s="147"/>
      <c r="H1251" s="143"/>
      <c r="I1251" s="143"/>
      <c r="J1251" s="147"/>
      <c r="K1251" s="143"/>
      <c r="L1251" s="143"/>
      <c r="M1251" s="147"/>
      <c r="N1251" s="143"/>
      <c r="O1251" s="143"/>
      <c r="P1251" s="147"/>
      <c r="Q1251" s="143"/>
      <c r="R1251" s="143"/>
      <c r="S1251" s="147"/>
      <c r="T1251" s="143"/>
      <c r="U1251" s="143"/>
      <c r="V1251" s="147"/>
      <c r="W1251" s="143"/>
      <c r="X1251" s="143"/>
      <c r="Y1251" s="147"/>
      <c r="Z1251" s="143"/>
      <c r="AA1251" s="143"/>
      <c r="AB1251" s="147"/>
      <c r="AC1251" s="147"/>
      <c r="AD1251" s="147"/>
      <c r="AE1251" s="143"/>
      <c r="AF1251" s="143"/>
      <c r="AG1251" s="147"/>
      <c r="AH1251" s="147"/>
      <c r="AI1251" s="147"/>
      <c r="AJ1251" s="147"/>
      <c r="AK1251" s="143"/>
      <c r="AL1251" s="147"/>
      <c r="AM1251" s="147"/>
      <c r="AN1251" s="147"/>
      <c r="AO1251" s="143"/>
      <c r="AP1251" s="143"/>
      <c r="AQ1251" s="147"/>
      <c r="AR1251" s="147"/>
      <c r="AS1251" s="147"/>
      <c r="AT1251" s="143"/>
      <c r="AU1251" s="143"/>
      <c r="AV1251" s="147"/>
      <c r="AW1251" s="147"/>
      <c r="AX1251" s="147"/>
      <c r="AY1251" s="147"/>
      <c r="AZ1251" s="147"/>
      <c r="BA1251" s="147"/>
      <c r="BB1251" s="312"/>
      <c r="BC1251" s="235"/>
    </row>
    <row r="1252" spans="1:55" ht="22.5" customHeight="1">
      <c r="A1252" s="309"/>
      <c r="B1252" s="310"/>
      <c r="C1252" s="310"/>
      <c r="D1252" s="234" t="s">
        <v>269</v>
      </c>
      <c r="E1252" s="143">
        <f t="shared" si="1530"/>
        <v>127</v>
      </c>
      <c r="F1252" s="143">
        <f t="shared" si="1517"/>
        <v>127</v>
      </c>
      <c r="G1252" s="147"/>
      <c r="H1252" s="143"/>
      <c r="I1252" s="143"/>
      <c r="J1252" s="147"/>
      <c r="K1252" s="143"/>
      <c r="L1252" s="143"/>
      <c r="M1252" s="147"/>
      <c r="N1252" s="143"/>
      <c r="O1252" s="143"/>
      <c r="P1252" s="147"/>
      <c r="Q1252" s="143"/>
      <c r="R1252" s="143"/>
      <c r="S1252" s="147"/>
      <c r="T1252" s="143"/>
      <c r="U1252" s="143"/>
      <c r="V1252" s="147"/>
      <c r="W1252" s="143"/>
      <c r="X1252" s="143"/>
      <c r="Y1252" s="147"/>
      <c r="Z1252" s="143"/>
      <c r="AA1252" s="143"/>
      <c r="AB1252" s="147"/>
      <c r="AC1252" s="147"/>
      <c r="AD1252" s="147"/>
      <c r="AE1252" s="143"/>
      <c r="AF1252" s="143"/>
      <c r="AG1252" s="147"/>
      <c r="AH1252" s="147"/>
      <c r="AI1252" s="147"/>
      <c r="AJ1252" s="160">
        <v>147</v>
      </c>
      <c r="AK1252" s="160">
        <v>147</v>
      </c>
      <c r="AL1252" s="147"/>
      <c r="AM1252" s="147"/>
      <c r="AN1252" s="147"/>
      <c r="AO1252" s="143"/>
      <c r="AP1252" s="143"/>
      <c r="AQ1252" s="147"/>
      <c r="AR1252" s="147"/>
      <c r="AS1252" s="147"/>
      <c r="AT1252" s="143">
        <v>-20</v>
      </c>
      <c r="AU1252" s="143">
        <v>-20</v>
      </c>
      <c r="AV1252" s="147"/>
      <c r="AW1252" s="147"/>
      <c r="AX1252" s="147"/>
      <c r="AY1252" s="160"/>
      <c r="AZ1252" s="147"/>
      <c r="BA1252" s="147"/>
      <c r="BB1252" s="312"/>
      <c r="BC1252" s="235"/>
    </row>
    <row r="1253" spans="1:55" ht="31.2">
      <c r="A1253" s="309"/>
      <c r="B1253" s="310"/>
      <c r="C1253" s="310"/>
      <c r="D1253" s="235" t="s">
        <v>43</v>
      </c>
      <c r="E1253" s="143">
        <f t="shared" si="1530"/>
        <v>0</v>
      </c>
      <c r="F1253" s="143">
        <f t="shared" si="1517"/>
        <v>0</v>
      </c>
      <c r="G1253" s="147"/>
      <c r="H1253" s="143"/>
      <c r="I1253" s="143"/>
      <c r="J1253" s="147"/>
      <c r="K1253" s="143"/>
      <c r="L1253" s="143"/>
      <c r="M1253" s="147"/>
      <c r="N1253" s="143"/>
      <c r="O1253" s="143"/>
      <c r="P1253" s="147"/>
      <c r="Q1253" s="143"/>
      <c r="R1253" s="143"/>
      <c r="S1253" s="147"/>
      <c r="T1253" s="143"/>
      <c r="U1253" s="143"/>
      <c r="V1253" s="147"/>
      <c r="W1253" s="143"/>
      <c r="X1253" s="143"/>
      <c r="Y1253" s="147"/>
      <c r="Z1253" s="143"/>
      <c r="AA1253" s="143"/>
      <c r="AB1253" s="147"/>
      <c r="AC1253" s="147"/>
      <c r="AD1253" s="147"/>
      <c r="AE1253" s="143"/>
      <c r="AF1253" s="143"/>
      <c r="AG1253" s="147"/>
      <c r="AH1253" s="147"/>
      <c r="AI1253" s="147"/>
      <c r="AJ1253" s="143"/>
      <c r="AK1253" s="143"/>
      <c r="AL1253" s="147"/>
      <c r="AM1253" s="147"/>
      <c r="AN1253" s="147"/>
      <c r="AO1253" s="143"/>
      <c r="AP1253" s="143"/>
      <c r="AQ1253" s="147"/>
      <c r="AR1253" s="147"/>
      <c r="AS1253" s="147"/>
      <c r="AT1253" s="143"/>
      <c r="AU1253" s="143"/>
      <c r="AV1253" s="147"/>
      <c r="AW1253" s="147"/>
      <c r="AX1253" s="147"/>
      <c r="AY1253" s="147"/>
      <c r="AZ1253" s="147"/>
      <c r="BA1253" s="147"/>
      <c r="BB1253" s="313"/>
      <c r="BC1253" s="235"/>
    </row>
    <row r="1254" spans="1:55" ht="22.5" customHeight="1">
      <c r="A1254" s="309" t="s">
        <v>582</v>
      </c>
      <c r="B1254" s="310" t="s">
        <v>604</v>
      </c>
      <c r="C1254" s="310" t="s">
        <v>293</v>
      </c>
      <c r="D1254" s="150" t="s">
        <v>41</v>
      </c>
      <c r="E1254" s="143">
        <f t="shared" ref="E1254:E1256" si="1531">H1254+K1254+N1254+Q1254+T1254+W1254+Z1254+AE1254+AJ1254+AO1254+AT1254+AY1254</f>
        <v>10</v>
      </c>
      <c r="F1254" s="143">
        <f t="shared" ref="F1254:F1260" si="1532">I1254+L1254+O1254+R1254+U1254+X1254+AA1254+AF1254+AK1254+AP1254+AU1254+AZ1254</f>
        <v>10</v>
      </c>
      <c r="G1254" s="147"/>
      <c r="H1254" s="143">
        <f>H1255+H1256+H1257+H1259+H1260</f>
        <v>0</v>
      </c>
      <c r="I1254" s="143">
        <f t="shared" ref="I1254" si="1533">I1255+I1256+I1257+I1259+I1260</f>
        <v>0</v>
      </c>
      <c r="J1254" s="143"/>
      <c r="K1254" s="143">
        <f t="shared" ref="K1254:L1254" si="1534">K1255+K1256+K1257+K1259+K1260</f>
        <v>0</v>
      </c>
      <c r="L1254" s="143">
        <f t="shared" si="1534"/>
        <v>0</v>
      </c>
      <c r="M1254" s="143"/>
      <c r="N1254" s="143">
        <f t="shared" ref="N1254:O1254" si="1535">N1255+N1256+N1257+N1259+N1260</f>
        <v>0</v>
      </c>
      <c r="O1254" s="143">
        <f t="shared" si="1535"/>
        <v>0</v>
      </c>
      <c r="P1254" s="143"/>
      <c r="Q1254" s="143">
        <f t="shared" ref="Q1254:R1254" si="1536">Q1255+Q1256+Q1257+Q1259+Q1260</f>
        <v>0</v>
      </c>
      <c r="R1254" s="143">
        <f t="shared" si="1536"/>
        <v>0</v>
      </c>
      <c r="S1254" s="143"/>
      <c r="T1254" s="143">
        <f t="shared" ref="T1254:U1254" si="1537">T1255+T1256+T1257+T1259+T1260</f>
        <v>0</v>
      </c>
      <c r="U1254" s="143">
        <f t="shared" si="1537"/>
        <v>0</v>
      </c>
      <c r="V1254" s="143"/>
      <c r="W1254" s="143">
        <f t="shared" ref="W1254:X1254" si="1538">W1255+W1256+W1257+W1259+W1260</f>
        <v>0</v>
      </c>
      <c r="X1254" s="143">
        <f t="shared" si="1538"/>
        <v>0</v>
      </c>
      <c r="Y1254" s="143"/>
      <c r="Z1254" s="143">
        <f t="shared" ref="Z1254:AC1254" si="1539">Z1255+Z1256+Z1257+Z1259+Z1260</f>
        <v>8</v>
      </c>
      <c r="AA1254" s="143">
        <f t="shared" si="1539"/>
        <v>8</v>
      </c>
      <c r="AB1254" s="143">
        <f t="shared" si="1539"/>
        <v>0</v>
      </c>
      <c r="AC1254" s="143">
        <f t="shared" si="1539"/>
        <v>0</v>
      </c>
      <c r="AD1254" s="143"/>
      <c r="AE1254" s="143">
        <f t="shared" ref="AE1254:AH1254" si="1540">AE1255+AE1256+AE1257+AE1259+AE1260</f>
        <v>0</v>
      </c>
      <c r="AF1254" s="143">
        <f t="shared" si="1540"/>
        <v>0</v>
      </c>
      <c r="AG1254" s="143">
        <f t="shared" si="1540"/>
        <v>0</v>
      </c>
      <c r="AH1254" s="143">
        <f t="shared" si="1540"/>
        <v>0</v>
      </c>
      <c r="AI1254" s="143"/>
      <c r="AJ1254" s="143">
        <f t="shared" ref="AJ1254:AM1254" si="1541">AJ1255+AJ1256+AJ1257+AJ1259+AJ1260</f>
        <v>2</v>
      </c>
      <c r="AK1254" s="143">
        <f t="shared" si="1541"/>
        <v>2</v>
      </c>
      <c r="AL1254" s="143">
        <f t="shared" si="1541"/>
        <v>0</v>
      </c>
      <c r="AM1254" s="143">
        <f t="shared" si="1541"/>
        <v>0</v>
      </c>
      <c r="AN1254" s="143"/>
      <c r="AO1254" s="143">
        <f t="shared" ref="AO1254:AR1254" si="1542">AO1255+AO1256+AO1257+AO1259+AO1260</f>
        <v>0</v>
      </c>
      <c r="AP1254" s="143">
        <f t="shared" si="1542"/>
        <v>0</v>
      </c>
      <c r="AQ1254" s="143">
        <f t="shared" si="1542"/>
        <v>0</v>
      </c>
      <c r="AR1254" s="143">
        <f t="shared" si="1542"/>
        <v>0</v>
      </c>
      <c r="AS1254" s="143"/>
      <c r="AT1254" s="143">
        <f t="shared" ref="AT1254:AW1254" si="1543">AT1255+AT1256+AT1257+AT1259+AT1260</f>
        <v>0</v>
      </c>
      <c r="AU1254" s="143">
        <f t="shared" si="1543"/>
        <v>0</v>
      </c>
      <c r="AV1254" s="143">
        <f t="shared" si="1543"/>
        <v>0</v>
      </c>
      <c r="AW1254" s="143">
        <f t="shared" si="1543"/>
        <v>0</v>
      </c>
      <c r="AX1254" s="143"/>
      <c r="AY1254" s="143">
        <f t="shared" ref="AY1254:AZ1254" si="1544">AY1255+AY1256+AY1257+AY1259+AY1260</f>
        <v>0</v>
      </c>
      <c r="AZ1254" s="143">
        <f t="shared" si="1544"/>
        <v>0</v>
      </c>
      <c r="BA1254" s="147"/>
      <c r="BB1254" s="311" t="s">
        <v>711</v>
      </c>
      <c r="BC1254" s="235"/>
    </row>
    <row r="1255" spans="1:55" ht="32.25" customHeight="1">
      <c r="A1255" s="309"/>
      <c r="B1255" s="310"/>
      <c r="C1255" s="310"/>
      <c r="D1255" s="148" t="s">
        <v>37</v>
      </c>
      <c r="E1255" s="143">
        <f t="shared" si="1531"/>
        <v>0</v>
      </c>
      <c r="F1255" s="143">
        <f t="shared" si="1532"/>
        <v>0</v>
      </c>
      <c r="G1255" s="147"/>
      <c r="H1255" s="143"/>
      <c r="I1255" s="143"/>
      <c r="J1255" s="147"/>
      <c r="K1255" s="143"/>
      <c r="L1255" s="143"/>
      <c r="M1255" s="147"/>
      <c r="N1255" s="143"/>
      <c r="O1255" s="143"/>
      <c r="P1255" s="147"/>
      <c r="Q1255" s="143"/>
      <c r="R1255" s="143"/>
      <c r="S1255" s="147"/>
      <c r="T1255" s="143"/>
      <c r="U1255" s="143"/>
      <c r="V1255" s="147"/>
      <c r="W1255" s="143"/>
      <c r="X1255" s="143"/>
      <c r="Y1255" s="147"/>
      <c r="Z1255" s="143"/>
      <c r="AA1255" s="143"/>
      <c r="AB1255" s="147"/>
      <c r="AC1255" s="147"/>
      <c r="AD1255" s="147"/>
      <c r="AE1255" s="143"/>
      <c r="AF1255" s="143"/>
      <c r="AG1255" s="147"/>
      <c r="AH1255" s="147"/>
      <c r="AI1255" s="147"/>
      <c r="AJ1255" s="143"/>
      <c r="AK1255" s="143"/>
      <c r="AL1255" s="147"/>
      <c r="AM1255" s="147"/>
      <c r="AN1255" s="147"/>
      <c r="AO1255" s="221"/>
      <c r="AP1255" s="143"/>
      <c r="AQ1255" s="147"/>
      <c r="AR1255" s="147"/>
      <c r="AS1255" s="147"/>
      <c r="AT1255" s="143"/>
      <c r="AU1255" s="143"/>
      <c r="AV1255" s="147"/>
      <c r="AW1255" s="147"/>
      <c r="AX1255" s="147"/>
      <c r="AY1255" s="143"/>
      <c r="AZ1255" s="147"/>
      <c r="BA1255" s="147"/>
      <c r="BB1255" s="312"/>
      <c r="BC1255" s="235"/>
    </row>
    <row r="1256" spans="1:55" ht="50.25" customHeight="1">
      <c r="A1256" s="309"/>
      <c r="B1256" s="310"/>
      <c r="C1256" s="310"/>
      <c r="D1256" s="172" t="s">
        <v>2</v>
      </c>
      <c r="E1256" s="231">
        <f t="shared" si="1531"/>
        <v>0</v>
      </c>
      <c r="F1256" s="215">
        <f t="shared" si="1532"/>
        <v>0</v>
      </c>
      <c r="G1256" s="147"/>
      <c r="H1256" s="143"/>
      <c r="I1256" s="143"/>
      <c r="J1256" s="147"/>
      <c r="K1256" s="143"/>
      <c r="L1256" s="143"/>
      <c r="M1256" s="147"/>
      <c r="N1256" s="143"/>
      <c r="O1256" s="143"/>
      <c r="P1256" s="147"/>
      <c r="Q1256" s="143"/>
      <c r="R1256" s="143"/>
      <c r="S1256" s="147"/>
      <c r="T1256" s="143"/>
      <c r="U1256" s="143"/>
      <c r="V1256" s="147"/>
      <c r="W1256" s="143"/>
      <c r="X1256" s="143"/>
      <c r="Y1256" s="147"/>
      <c r="Z1256" s="143"/>
      <c r="AA1256" s="143"/>
      <c r="AB1256" s="147"/>
      <c r="AC1256" s="147"/>
      <c r="AD1256" s="147"/>
      <c r="AE1256" s="143"/>
      <c r="AF1256" s="143"/>
      <c r="AG1256" s="147"/>
      <c r="AH1256" s="147"/>
      <c r="AI1256" s="147"/>
      <c r="AJ1256" s="143"/>
      <c r="AK1256" s="143"/>
      <c r="AL1256" s="147"/>
      <c r="AM1256" s="147"/>
      <c r="AN1256" s="147"/>
      <c r="AO1256" s="221"/>
      <c r="AP1256" s="143"/>
      <c r="AQ1256" s="147"/>
      <c r="AR1256" s="147"/>
      <c r="AS1256" s="147"/>
      <c r="AT1256" s="143"/>
      <c r="AU1256" s="143"/>
      <c r="AV1256" s="147"/>
      <c r="AW1256" s="147"/>
      <c r="AX1256" s="147"/>
      <c r="AY1256" s="221"/>
      <c r="AZ1256" s="147"/>
      <c r="BA1256" s="147"/>
      <c r="BB1256" s="312"/>
      <c r="BC1256" s="235"/>
    </row>
    <row r="1257" spans="1:55" ht="22.5" customHeight="1">
      <c r="A1257" s="309"/>
      <c r="B1257" s="310"/>
      <c r="C1257" s="310"/>
      <c r="D1257" s="234" t="s">
        <v>268</v>
      </c>
      <c r="E1257" s="143">
        <f>H1257+K1257+N1257+Q1257+T1257+W1257+Z1257+AE1257+AJ1257+AO1257+AT1257+AY1257</f>
        <v>8</v>
      </c>
      <c r="F1257" s="143">
        <f t="shared" si="1532"/>
        <v>8</v>
      </c>
      <c r="G1257" s="147"/>
      <c r="H1257" s="143"/>
      <c r="I1257" s="143"/>
      <c r="J1257" s="147"/>
      <c r="K1257" s="143"/>
      <c r="L1257" s="143"/>
      <c r="M1257" s="147"/>
      <c r="N1257" s="143"/>
      <c r="O1257" s="143"/>
      <c r="P1257" s="147"/>
      <c r="Q1257" s="143"/>
      <c r="R1257" s="143"/>
      <c r="S1257" s="147"/>
      <c r="T1257" s="143"/>
      <c r="U1257" s="143"/>
      <c r="V1257" s="147"/>
      <c r="W1257" s="143"/>
      <c r="X1257" s="143"/>
      <c r="Y1257" s="147"/>
      <c r="Z1257" s="143">
        <v>8</v>
      </c>
      <c r="AA1257" s="143">
        <v>8</v>
      </c>
      <c r="AB1257" s="147"/>
      <c r="AC1257" s="147"/>
      <c r="AD1257" s="147"/>
      <c r="AE1257" s="143"/>
      <c r="AF1257" s="143"/>
      <c r="AG1257" s="147"/>
      <c r="AH1257" s="147"/>
      <c r="AI1257" s="147"/>
      <c r="AJ1257" s="221"/>
      <c r="AK1257" s="143"/>
      <c r="AL1257" s="147"/>
      <c r="AM1257" s="147"/>
      <c r="AN1257" s="147"/>
      <c r="AO1257" s="221"/>
      <c r="AP1257" s="143"/>
      <c r="AQ1257" s="147"/>
      <c r="AR1257" s="147"/>
      <c r="AS1257" s="147"/>
      <c r="AT1257" s="143"/>
      <c r="AU1257" s="143"/>
      <c r="AV1257" s="147"/>
      <c r="AW1257" s="147"/>
      <c r="AX1257" s="147"/>
      <c r="AY1257" s="221"/>
      <c r="AZ1257" s="143"/>
      <c r="BA1257" s="147"/>
      <c r="BB1257" s="312"/>
      <c r="BC1257" s="235"/>
    </row>
    <row r="1258" spans="1:55" ht="82.5" customHeight="1">
      <c r="A1258" s="309"/>
      <c r="B1258" s="310"/>
      <c r="C1258" s="310"/>
      <c r="D1258" s="234" t="s">
        <v>274</v>
      </c>
      <c r="E1258" s="143">
        <f t="shared" ref="E1258:E1260" si="1545">H1258+K1258+N1258+Q1258+T1258+W1258+Z1258+AE1258+AJ1258+AO1258+AT1258+AY1258</f>
        <v>0</v>
      </c>
      <c r="F1258" s="143">
        <f t="shared" si="1532"/>
        <v>0</v>
      </c>
      <c r="G1258" s="147"/>
      <c r="H1258" s="143"/>
      <c r="I1258" s="143"/>
      <c r="J1258" s="147"/>
      <c r="K1258" s="143"/>
      <c r="L1258" s="143"/>
      <c r="M1258" s="147"/>
      <c r="N1258" s="143"/>
      <c r="O1258" s="143"/>
      <c r="P1258" s="147"/>
      <c r="Q1258" s="143"/>
      <c r="R1258" s="143"/>
      <c r="S1258" s="147"/>
      <c r="T1258" s="143"/>
      <c r="U1258" s="143"/>
      <c r="V1258" s="147"/>
      <c r="W1258" s="143"/>
      <c r="X1258" s="143"/>
      <c r="Y1258" s="147"/>
      <c r="Z1258" s="143"/>
      <c r="AA1258" s="143"/>
      <c r="AB1258" s="147"/>
      <c r="AC1258" s="147"/>
      <c r="AD1258" s="147"/>
      <c r="AE1258" s="143"/>
      <c r="AF1258" s="143"/>
      <c r="AG1258" s="147"/>
      <c r="AH1258" s="147"/>
      <c r="AI1258" s="147"/>
      <c r="AJ1258" s="147"/>
      <c r="AK1258" s="143"/>
      <c r="AL1258" s="147"/>
      <c r="AM1258" s="147"/>
      <c r="AN1258" s="147"/>
      <c r="AO1258" s="143"/>
      <c r="AP1258" s="143"/>
      <c r="AQ1258" s="147"/>
      <c r="AR1258" s="147"/>
      <c r="AS1258" s="147"/>
      <c r="AT1258" s="143"/>
      <c r="AU1258" s="143"/>
      <c r="AV1258" s="147"/>
      <c r="AW1258" s="147"/>
      <c r="AX1258" s="147"/>
      <c r="AY1258" s="147"/>
      <c r="AZ1258" s="147"/>
      <c r="BA1258" s="147"/>
      <c r="BB1258" s="312"/>
      <c r="BC1258" s="235"/>
    </row>
    <row r="1259" spans="1:55" ht="22.5" customHeight="1">
      <c r="A1259" s="309"/>
      <c r="B1259" s="310"/>
      <c r="C1259" s="310"/>
      <c r="D1259" s="234" t="s">
        <v>269</v>
      </c>
      <c r="E1259" s="143">
        <f t="shared" si="1545"/>
        <v>2</v>
      </c>
      <c r="F1259" s="143">
        <f t="shared" si="1532"/>
        <v>2</v>
      </c>
      <c r="G1259" s="147"/>
      <c r="H1259" s="143"/>
      <c r="I1259" s="143"/>
      <c r="J1259" s="147"/>
      <c r="K1259" s="143"/>
      <c r="L1259" s="143"/>
      <c r="M1259" s="147"/>
      <c r="N1259" s="143"/>
      <c r="O1259" s="143"/>
      <c r="P1259" s="147"/>
      <c r="Q1259" s="143"/>
      <c r="R1259" s="143"/>
      <c r="S1259" s="147"/>
      <c r="T1259" s="143"/>
      <c r="U1259" s="143"/>
      <c r="V1259" s="147"/>
      <c r="W1259" s="143"/>
      <c r="X1259" s="143"/>
      <c r="Y1259" s="147"/>
      <c r="Z1259" s="143"/>
      <c r="AA1259" s="143"/>
      <c r="AB1259" s="147"/>
      <c r="AC1259" s="147"/>
      <c r="AD1259" s="147"/>
      <c r="AE1259" s="143"/>
      <c r="AF1259" s="143"/>
      <c r="AG1259" s="147"/>
      <c r="AH1259" s="147"/>
      <c r="AI1259" s="147"/>
      <c r="AJ1259" s="160">
        <v>2</v>
      </c>
      <c r="AK1259" s="160">
        <v>2</v>
      </c>
      <c r="AL1259" s="147"/>
      <c r="AM1259" s="147"/>
      <c r="AN1259" s="147"/>
      <c r="AO1259" s="143"/>
      <c r="AP1259" s="143"/>
      <c r="AQ1259" s="147"/>
      <c r="AR1259" s="147"/>
      <c r="AS1259" s="147"/>
      <c r="AT1259" s="143"/>
      <c r="AU1259" s="143"/>
      <c r="AV1259" s="147"/>
      <c r="AW1259" s="147"/>
      <c r="AX1259" s="147"/>
      <c r="AY1259" s="160"/>
      <c r="AZ1259" s="147"/>
      <c r="BA1259" s="147"/>
      <c r="BB1259" s="312"/>
      <c r="BC1259" s="235"/>
    </row>
    <row r="1260" spans="1:55" ht="31.2">
      <c r="A1260" s="309"/>
      <c r="B1260" s="310"/>
      <c r="C1260" s="310"/>
      <c r="D1260" s="235" t="s">
        <v>43</v>
      </c>
      <c r="E1260" s="143">
        <f t="shared" si="1545"/>
        <v>0</v>
      </c>
      <c r="F1260" s="143">
        <f t="shared" si="1532"/>
        <v>0</v>
      </c>
      <c r="G1260" s="147"/>
      <c r="H1260" s="143"/>
      <c r="I1260" s="143"/>
      <c r="J1260" s="147"/>
      <c r="K1260" s="143"/>
      <c r="L1260" s="143"/>
      <c r="M1260" s="147"/>
      <c r="N1260" s="143"/>
      <c r="O1260" s="143"/>
      <c r="P1260" s="147"/>
      <c r="Q1260" s="143"/>
      <c r="R1260" s="143"/>
      <c r="S1260" s="147"/>
      <c r="T1260" s="143"/>
      <c r="U1260" s="143"/>
      <c r="V1260" s="147"/>
      <c r="W1260" s="143"/>
      <c r="X1260" s="143"/>
      <c r="Y1260" s="147"/>
      <c r="Z1260" s="143"/>
      <c r="AA1260" s="143"/>
      <c r="AB1260" s="147"/>
      <c r="AC1260" s="147"/>
      <c r="AD1260" s="147"/>
      <c r="AE1260" s="143"/>
      <c r="AF1260" s="143"/>
      <c r="AG1260" s="147"/>
      <c r="AH1260" s="147"/>
      <c r="AI1260" s="147"/>
      <c r="AJ1260" s="143"/>
      <c r="AK1260" s="143"/>
      <c r="AL1260" s="147"/>
      <c r="AM1260" s="147"/>
      <c r="AN1260" s="147"/>
      <c r="AO1260" s="143"/>
      <c r="AP1260" s="143"/>
      <c r="AQ1260" s="147"/>
      <c r="AR1260" s="147"/>
      <c r="AS1260" s="147"/>
      <c r="AT1260" s="143"/>
      <c r="AU1260" s="143"/>
      <c r="AV1260" s="147"/>
      <c r="AW1260" s="147"/>
      <c r="AX1260" s="147"/>
      <c r="AY1260" s="147"/>
      <c r="AZ1260" s="147"/>
      <c r="BA1260" s="147"/>
      <c r="BB1260" s="313"/>
      <c r="BC1260" s="235"/>
    </row>
    <row r="1261" spans="1:55" ht="22.5" customHeight="1">
      <c r="A1261" s="309" t="s">
        <v>583</v>
      </c>
      <c r="B1261" s="310" t="s">
        <v>605</v>
      </c>
      <c r="C1261" s="310" t="s">
        <v>293</v>
      </c>
      <c r="D1261" s="150" t="s">
        <v>41</v>
      </c>
      <c r="E1261" s="143">
        <f t="shared" ref="E1261:E1263" si="1546">H1261+K1261+N1261+Q1261+T1261+W1261+Z1261+AE1261+AJ1261+AO1261+AT1261+AY1261</f>
        <v>15</v>
      </c>
      <c r="F1261" s="143">
        <f t="shared" ref="F1261:F1267" si="1547">I1261+L1261+O1261+R1261+U1261+X1261+AA1261+AF1261+AK1261+AP1261+AU1261+AZ1261</f>
        <v>15</v>
      </c>
      <c r="G1261" s="147"/>
      <c r="H1261" s="143">
        <f>H1262+H1263+H1264+H1266+H1267</f>
        <v>0</v>
      </c>
      <c r="I1261" s="143">
        <f t="shared" ref="I1261" si="1548">I1262+I1263+I1264+I1266+I1267</f>
        <v>0</v>
      </c>
      <c r="J1261" s="143"/>
      <c r="K1261" s="143">
        <f t="shared" ref="K1261:L1261" si="1549">K1262+K1263+K1264+K1266+K1267</f>
        <v>0</v>
      </c>
      <c r="L1261" s="143">
        <f t="shared" si="1549"/>
        <v>0</v>
      </c>
      <c r="M1261" s="143"/>
      <c r="N1261" s="143">
        <f t="shared" ref="N1261:O1261" si="1550">N1262+N1263+N1264+N1266+N1267</f>
        <v>0</v>
      </c>
      <c r="O1261" s="143">
        <f t="shared" si="1550"/>
        <v>0</v>
      </c>
      <c r="P1261" s="143"/>
      <c r="Q1261" s="143">
        <f t="shared" ref="Q1261:R1261" si="1551">Q1262+Q1263+Q1264+Q1266+Q1267</f>
        <v>0</v>
      </c>
      <c r="R1261" s="143">
        <f t="shared" si="1551"/>
        <v>0</v>
      </c>
      <c r="S1261" s="143"/>
      <c r="T1261" s="143">
        <f t="shared" ref="T1261:U1261" si="1552">T1262+T1263+T1264+T1266+T1267</f>
        <v>0</v>
      </c>
      <c r="U1261" s="143">
        <f t="shared" si="1552"/>
        <v>0</v>
      </c>
      <c r="V1261" s="143"/>
      <c r="W1261" s="143">
        <f t="shared" ref="W1261:X1261" si="1553">W1262+W1263+W1264+W1266+W1267</f>
        <v>0</v>
      </c>
      <c r="X1261" s="143">
        <f t="shared" si="1553"/>
        <v>0</v>
      </c>
      <c r="Y1261" s="143"/>
      <c r="Z1261" s="143">
        <f t="shared" ref="Z1261:AC1261" si="1554">Z1262+Z1263+Z1264+Z1266+Z1267</f>
        <v>12</v>
      </c>
      <c r="AA1261" s="143">
        <f t="shared" si="1554"/>
        <v>12</v>
      </c>
      <c r="AB1261" s="143">
        <f t="shared" si="1554"/>
        <v>0</v>
      </c>
      <c r="AC1261" s="143">
        <f t="shared" si="1554"/>
        <v>0</v>
      </c>
      <c r="AD1261" s="143"/>
      <c r="AE1261" s="143">
        <f t="shared" ref="AE1261:AH1261" si="1555">AE1262+AE1263+AE1264+AE1266+AE1267</f>
        <v>0</v>
      </c>
      <c r="AF1261" s="143">
        <f t="shared" si="1555"/>
        <v>0</v>
      </c>
      <c r="AG1261" s="143">
        <f t="shared" si="1555"/>
        <v>0</v>
      </c>
      <c r="AH1261" s="143">
        <f t="shared" si="1555"/>
        <v>0</v>
      </c>
      <c r="AI1261" s="143"/>
      <c r="AJ1261" s="143">
        <f t="shared" ref="AJ1261:AM1261" si="1556">AJ1262+AJ1263+AJ1264+AJ1266+AJ1267</f>
        <v>3</v>
      </c>
      <c r="AK1261" s="143">
        <f t="shared" si="1556"/>
        <v>3</v>
      </c>
      <c r="AL1261" s="143">
        <f t="shared" si="1556"/>
        <v>0</v>
      </c>
      <c r="AM1261" s="143">
        <f t="shared" si="1556"/>
        <v>0</v>
      </c>
      <c r="AN1261" s="143"/>
      <c r="AO1261" s="143">
        <f t="shared" ref="AO1261:AR1261" si="1557">AO1262+AO1263+AO1264+AO1266+AO1267</f>
        <v>0</v>
      </c>
      <c r="AP1261" s="143">
        <f t="shared" si="1557"/>
        <v>0</v>
      </c>
      <c r="AQ1261" s="143">
        <f t="shared" si="1557"/>
        <v>0</v>
      </c>
      <c r="AR1261" s="143">
        <f t="shared" si="1557"/>
        <v>0</v>
      </c>
      <c r="AS1261" s="143"/>
      <c r="AT1261" s="143">
        <f t="shared" ref="AT1261:AW1261" si="1558">AT1262+AT1263+AT1264+AT1266+AT1267</f>
        <v>0</v>
      </c>
      <c r="AU1261" s="143">
        <f t="shared" si="1558"/>
        <v>0</v>
      </c>
      <c r="AV1261" s="143">
        <f t="shared" si="1558"/>
        <v>0</v>
      </c>
      <c r="AW1261" s="143">
        <f t="shared" si="1558"/>
        <v>0</v>
      </c>
      <c r="AX1261" s="143"/>
      <c r="AY1261" s="143">
        <f t="shared" ref="AY1261:AZ1261" si="1559">AY1262+AY1263+AY1264+AY1266+AY1267</f>
        <v>0</v>
      </c>
      <c r="AZ1261" s="143">
        <f t="shared" si="1559"/>
        <v>0</v>
      </c>
      <c r="BA1261" s="147"/>
      <c r="BB1261" s="311" t="s">
        <v>711</v>
      </c>
      <c r="BC1261" s="235"/>
    </row>
    <row r="1262" spans="1:55" ht="32.25" customHeight="1">
      <c r="A1262" s="309"/>
      <c r="B1262" s="310"/>
      <c r="C1262" s="310"/>
      <c r="D1262" s="148" t="s">
        <v>37</v>
      </c>
      <c r="E1262" s="143">
        <f t="shared" si="1546"/>
        <v>0</v>
      </c>
      <c r="F1262" s="143">
        <f t="shared" si="1547"/>
        <v>0</v>
      </c>
      <c r="G1262" s="147"/>
      <c r="H1262" s="143"/>
      <c r="I1262" s="143"/>
      <c r="J1262" s="147"/>
      <c r="K1262" s="143"/>
      <c r="L1262" s="143"/>
      <c r="M1262" s="147"/>
      <c r="N1262" s="143"/>
      <c r="O1262" s="143"/>
      <c r="P1262" s="147"/>
      <c r="Q1262" s="143"/>
      <c r="R1262" s="143"/>
      <c r="S1262" s="147"/>
      <c r="T1262" s="143"/>
      <c r="U1262" s="143"/>
      <c r="V1262" s="147"/>
      <c r="W1262" s="143"/>
      <c r="X1262" s="143"/>
      <c r="Y1262" s="147"/>
      <c r="Z1262" s="143"/>
      <c r="AA1262" s="143"/>
      <c r="AB1262" s="147"/>
      <c r="AC1262" s="147"/>
      <c r="AD1262" s="147"/>
      <c r="AE1262" s="143"/>
      <c r="AF1262" s="143"/>
      <c r="AG1262" s="147"/>
      <c r="AH1262" s="147"/>
      <c r="AI1262" s="147"/>
      <c r="AJ1262" s="143"/>
      <c r="AK1262" s="143"/>
      <c r="AL1262" s="147"/>
      <c r="AM1262" s="147"/>
      <c r="AN1262" s="147"/>
      <c r="AO1262" s="221"/>
      <c r="AP1262" s="143"/>
      <c r="AQ1262" s="147"/>
      <c r="AR1262" s="147"/>
      <c r="AS1262" s="147"/>
      <c r="AT1262" s="143"/>
      <c r="AU1262" s="143"/>
      <c r="AV1262" s="147"/>
      <c r="AW1262" s="147"/>
      <c r="AX1262" s="147"/>
      <c r="AY1262" s="143"/>
      <c r="AZ1262" s="147"/>
      <c r="BA1262" s="147"/>
      <c r="BB1262" s="312"/>
      <c r="BC1262" s="235"/>
    </row>
    <row r="1263" spans="1:55" ht="50.25" customHeight="1">
      <c r="A1263" s="309"/>
      <c r="B1263" s="310"/>
      <c r="C1263" s="310"/>
      <c r="D1263" s="172" t="s">
        <v>2</v>
      </c>
      <c r="E1263" s="231">
        <f t="shared" si="1546"/>
        <v>0</v>
      </c>
      <c r="F1263" s="215">
        <f t="shared" si="1547"/>
        <v>0</v>
      </c>
      <c r="G1263" s="147"/>
      <c r="H1263" s="143"/>
      <c r="I1263" s="143"/>
      <c r="J1263" s="147"/>
      <c r="K1263" s="143"/>
      <c r="L1263" s="143"/>
      <c r="M1263" s="147"/>
      <c r="N1263" s="143"/>
      <c r="O1263" s="143"/>
      <c r="P1263" s="147"/>
      <c r="Q1263" s="143"/>
      <c r="R1263" s="143"/>
      <c r="S1263" s="147"/>
      <c r="T1263" s="143"/>
      <c r="U1263" s="143"/>
      <c r="V1263" s="147"/>
      <c r="W1263" s="143"/>
      <c r="X1263" s="143"/>
      <c r="Y1263" s="147"/>
      <c r="Z1263" s="143"/>
      <c r="AA1263" s="143"/>
      <c r="AB1263" s="147"/>
      <c r="AC1263" s="147"/>
      <c r="AD1263" s="147"/>
      <c r="AE1263" s="143"/>
      <c r="AF1263" s="143"/>
      <c r="AG1263" s="147"/>
      <c r="AH1263" s="147"/>
      <c r="AI1263" s="147"/>
      <c r="AJ1263" s="143"/>
      <c r="AK1263" s="143"/>
      <c r="AL1263" s="147"/>
      <c r="AM1263" s="147"/>
      <c r="AN1263" s="147"/>
      <c r="AO1263" s="221"/>
      <c r="AP1263" s="143"/>
      <c r="AQ1263" s="147"/>
      <c r="AR1263" s="147"/>
      <c r="AS1263" s="147"/>
      <c r="AT1263" s="143"/>
      <c r="AU1263" s="143"/>
      <c r="AV1263" s="147"/>
      <c r="AW1263" s="147"/>
      <c r="AX1263" s="147"/>
      <c r="AY1263" s="221"/>
      <c r="AZ1263" s="147"/>
      <c r="BA1263" s="147"/>
      <c r="BB1263" s="312"/>
      <c r="BC1263" s="235"/>
    </row>
    <row r="1264" spans="1:55" ht="22.5" customHeight="1">
      <c r="A1264" s="309"/>
      <c r="B1264" s="310"/>
      <c r="C1264" s="310"/>
      <c r="D1264" s="234" t="s">
        <v>268</v>
      </c>
      <c r="E1264" s="143">
        <f>H1264+K1264+N1264+Q1264+T1264+W1264+Z1264+AE1264+AJ1264+AO1264+AT1264+AY1264</f>
        <v>12</v>
      </c>
      <c r="F1264" s="143">
        <f t="shared" si="1547"/>
        <v>12</v>
      </c>
      <c r="G1264" s="147"/>
      <c r="H1264" s="143"/>
      <c r="I1264" s="143"/>
      <c r="J1264" s="147"/>
      <c r="K1264" s="143"/>
      <c r="L1264" s="143"/>
      <c r="M1264" s="147"/>
      <c r="N1264" s="143"/>
      <c r="O1264" s="143"/>
      <c r="P1264" s="147"/>
      <c r="Q1264" s="143"/>
      <c r="R1264" s="143"/>
      <c r="S1264" s="147"/>
      <c r="T1264" s="143"/>
      <c r="U1264" s="143"/>
      <c r="V1264" s="147"/>
      <c r="W1264" s="143"/>
      <c r="X1264" s="143"/>
      <c r="Y1264" s="147"/>
      <c r="Z1264" s="221">
        <v>12</v>
      </c>
      <c r="AA1264" s="221">
        <v>12</v>
      </c>
      <c r="AB1264" s="147"/>
      <c r="AC1264" s="147"/>
      <c r="AD1264" s="147"/>
      <c r="AE1264" s="143"/>
      <c r="AF1264" s="143"/>
      <c r="AG1264" s="147"/>
      <c r="AH1264" s="147"/>
      <c r="AI1264" s="147"/>
      <c r="AJ1264" s="221"/>
      <c r="AK1264" s="143"/>
      <c r="AL1264" s="147"/>
      <c r="AM1264" s="147"/>
      <c r="AN1264" s="147"/>
      <c r="AO1264" s="221"/>
      <c r="AP1264" s="143"/>
      <c r="AQ1264" s="147"/>
      <c r="AR1264" s="147"/>
      <c r="AS1264" s="147"/>
      <c r="AT1264" s="143"/>
      <c r="AU1264" s="143"/>
      <c r="AV1264" s="147"/>
      <c r="AW1264" s="147"/>
      <c r="AX1264" s="147"/>
      <c r="AY1264" s="221"/>
      <c r="AZ1264" s="143"/>
      <c r="BA1264" s="147"/>
      <c r="BB1264" s="312"/>
      <c r="BC1264" s="235"/>
    </row>
    <row r="1265" spans="1:55" ht="82.5" customHeight="1">
      <c r="A1265" s="309"/>
      <c r="B1265" s="310"/>
      <c r="C1265" s="310"/>
      <c r="D1265" s="234" t="s">
        <v>274</v>
      </c>
      <c r="E1265" s="143">
        <f t="shared" ref="E1265:E1267" si="1560">H1265+K1265+N1265+Q1265+T1265+W1265+Z1265+AE1265+AJ1265+AO1265+AT1265+AY1265</f>
        <v>0</v>
      </c>
      <c r="F1265" s="143">
        <f t="shared" si="1547"/>
        <v>0</v>
      </c>
      <c r="G1265" s="147"/>
      <c r="H1265" s="143"/>
      <c r="I1265" s="143"/>
      <c r="J1265" s="147"/>
      <c r="K1265" s="143"/>
      <c r="L1265" s="143"/>
      <c r="M1265" s="147"/>
      <c r="N1265" s="143"/>
      <c r="O1265" s="143"/>
      <c r="P1265" s="147"/>
      <c r="Q1265" s="143"/>
      <c r="R1265" s="143"/>
      <c r="S1265" s="147"/>
      <c r="T1265" s="143"/>
      <c r="U1265" s="143"/>
      <c r="V1265" s="147"/>
      <c r="W1265" s="143"/>
      <c r="X1265" s="143"/>
      <c r="Y1265" s="147"/>
      <c r="Z1265" s="143"/>
      <c r="AA1265" s="143"/>
      <c r="AB1265" s="147"/>
      <c r="AC1265" s="147"/>
      <c r="AD1265" s="147"/>
      <c r="AE1265" s="143"/>
      <c r="AF1265" s="143"/>
      <c r="AG1265" s="147"/>
      <c r="AH1265" s="147"/>
      <c r="AI1265" s="147"/>
      <c r="AJ1265" s="147"/>
      <c r="AK1265" s="143"/>
      <c r="AL1265" s="147"/>
      <c r="AM1265" s="147"/>
      <c r="AN1265" s="147"/>
      <c r="AO1265" s="143"/>
      <c r="AP1265" s="143"/>
      <c r="AQ1265" s="147"/>
      <c r="AR1265" s="147"/>
      <c r="AS1265" s="147"/>
      <c r="AT1265" s="143"/>
      <c r="AU1265" s="143"/>
      <c r="AV1265" s="147"/>
      <c r="AW1265" s="147"/>
      <c r="AX1265" s="147"/>
      <c r="AY1265" s="147"/>
      <c r="AZ1265" s="147"/>
      <c r="BA1265" s="147"/>
      <c r="BB1265" s="312"/>
      <c r="BC1265" s="235"/>
    </row>
    <row r="1266" spans="1:55" ht="22.5" customHeight="1">
      <c r="A1266" s="309"/>
      <c r="B1266" s="310"/>
      <c r="C1266" s="310"/>
      <c r="D1266" s="234" t="s">
        <v>269</v>
      </c>
      <c r="E1266" s="143">
        <f t="shared" si="1560"/>
        <v>3</v>
      </c>
      <c r="F1266" s="143">
        <f t="shared" si="1547"/>
        <v>3</v>
      </c>
      <c r="G1266" s="147"/>
      <c r="H1266" s="143"/>
      <c r="I1266" s="143"/>
      <c r="J1266" s="147"/>
      <c r="K1266" s="143"/>
      <c r="L1266" s="143"/>
      <c r="M1266" s="147"/>
      <c r="N1266" s="143"/>
      <c r="O1266" s="143"/>
      <c r="P1266" s="147"/>
      <c r="Q1266" s="143"/>
      <c r="R1266" s="143"/>
      <c r="S1266" s="147"/>
      <c r="T1266" s="143"/>
      <c r="U1266" s="143"/>
      <c r="V1266" s="147"/>
      <c r="W1266" s="143"/>
      <c r="X1266" s="143"/>
      <c r="Y1266" s="147"/>
      <c r="Z1266" s="143"/>
      <c r="AA1266" s="143"/>
      <c r="AB1266" s="147"/>
      <c r="AC1266" s="147"/>
      <c r="AD1266" s="147"/>
      <c r="AE1266" s="143"/>
      <c r="AF1266" s="143"/>
      <c r="AG1266" s="147"/>
      <c r="AH1266" s="147"/>
      <c r="AI1266" s="147"/>
      <c r="AJ1266" s="160">
        <v>3</v>
      </c>
      <c r="AK1266" s="160">
        <v>3</v>
      </c>
      <c r="AL1266" s="147"/>
      <c r="AM1266" s="147"/>
      <c r="AN1266" s="147"/>
      <c r="AO1266" s="143"/>
      <c r="AP1266" s="143"/>
      <c r="AQ1266" s="147"/>
      <c r="AR1266" s="147"/>
      <c r="AS1266" s="147"/>
      <c r="AT1266" s="143"/>
      <c r="AU1266" s="143"/>
      <c r="AV1266" s="147"/>
      <c r="AW1266" s="147"/>
      <c r="AX1266" s="147"/>
      <c r="AY1266" s="160"/>
      <c r="AZ1266" s="147"/>
      <c r="BA1266" s="147"/>
      <c r="BB1266" s="312"/>
      <c r="BC1266" s="235"/>
    </row>
    <row r="1267" spans="1:55" ht="31.2">
      <c r="A1267" s="309"/>
      <c r="B1267" s="310"/>
      <c r="C1267" s="310"/>
      <c r="D1267" s="235" t="s">
        <v>43</v>
      </c>
      <c r="E1267" s="143">
        <f t="shared" si="1560"/>
        <v>0</v>
      </c>
      <c r="F1267" s="143">
        <f t="shared" si="1547"/>
        <v>0</v>
      </c>
      <c r="G1267" s="147"/>
      <c r="H1267" s="143"/>
      <c r="I1267" s="143"/>
      <c r="J1267" s="147"/>
      <c r="K1267" s="143"/>
      <c r="L1267" s="143"/>
      <c r="M1267" s="147"/>
      <c r="N1267" s="143"/>
      <c r="O1267" s="143"/>
      <c r="P1267" s="147"/>
      <c r="Q1267" s="143"/>
      <c r="R1267" s="143"/>
      <c r="S1267" s="147"/>
      <c r="T1267" s="143"/>
      <c r="U1267" s="143"/>
      <c r="V1267" s="147"/>
      <c r="W1267" s="143"/>
      <c r="X1267" s="143"/>
      <c r="Y1267" s="147"/>
      <c r="Z1267" s="143"/>
      <c r="AA1267" s="143"/>
      <c r="AB1267" s="147"/>
      <c r="AC1267" s="147"/>
      <c r="AD1267" s="147"/>
      <c r="AE1267" s="143"/>
      <c r="AF1267" s="143"/>
      <c r="AG1267" s="147"/>
      <c r="AH1267" s="147"/>
      <c r="AI1267" s="147"/>
      <c r="AJ1267" s="143"/>
      <c r="AK1267" s="143"/>
      <c r="AL1267" s="147"/>
      <c r="AM1267" s="147"/>
      <c r="AN1267" s="147"/>
      <c r="AO1267" s="143"/>
      <c r="AP1267" s="143"/>
      <c r="AQ1267" s="147"/>
      <c r="AR1267" s="147"/>
      <c r="AS1267" s="147"/>
      <c r="AT1267" s="143"/>
      <c r="AU1267" s="143"/>
      <c r="AV1267" s="147"/>
      <c r="AW1267" s="147"/>
      <c r="AX1267" s="147"/>
      <c r="AY1267" s="147"/>
      <c r="AZ1267" s="147"/>
      <c r="BA1267" s="147"/>
      <c r="BB1267" s="313"/>
      <c r="BC1267" s="235"/>
    </row>
    <row r="1268" spans="1:55" ht="22.5" customHeight="1">
      <c r="A1268" s="309" t="s">
        <v>584</v>
      </c>
      <c r="B1268" s="310" t="s">
        <v>606</v>
      </c>
      <c r="C1268" s="310" t="s">
        <v>293</v>
      </c>
      <c r="D1268" s="150" t="s">
        <v>41</v>
      </c>
      <c r="E1268" s="143">
        <f t="shared" ref="E1268:E1270" si="1561">H1268+K1268+N1268+Q1268+T1268+W1268+Z1268+AE1268+AJ1268+AO1268+AT1268+AY1268</f>
        <v>96.4</v>
      </c>
      <c r="F1268" s="143">
        <f t="shared" ref="F1268:F1274" si="1562">I1268+L1268+O1268+R1268+U1268+X1268+AA1268+AF1268+AK1268+AP1268+AU1268+AZ1268</f>
        <v>96.4</v>
      </c>
      <c r="G1268" s="147"/>
      <c r="H1268" s="143">
        <f>H1269+H1270+H1271+H1273+H1274</f>
        <v>0</v>
      </c>
      <c r="I1268" s="143">
        <f t="shared" ref="I1268" si="1563">I1269+I1270+I1271+I1273+I1274</f>
        <v>0</v>
      </c>
      <c r="J1268" s="143"/>
      <c r="K1268" s="143">
        <f t="shared" ref="K1268:L1268" si="1564">K1269+K1270+K1271+K1273+K1274</f>
        <v>0</v>
      </c>
      <c r="L1268" s="143">
        <f t="shared" si="1564"/>
        <v>0</v>
      </c>
      <c r="M1268" s="143"/>
      <c r="N1268" s="143">
        <f t="shared" ref="N1268:O1268" si="1565">N1269+N1270+N1271+N1273+N1274</f>
        <v>0</v>
      </c>
      <c r="O1268" s="143">
        <f t="shared" si="1565"/>
        <v>0</v>
      </c>
      <c r="P1268" s="143"/>
      <c r="Q1268" s="143">
        <f t="shared" ref="Q1268:R1268" si="1566">Q1269+Q1270+Q1271+Q1273+Q1274</f>
        <v>0</v>
      </c>
      <c r="R1268" s="143">
        <f t="shared" si="1566"/>
        <v>0</v>
      </c>
      <c r="S1268" s="143"/>
      <c r="T1268" s="143">
        <f t="shared" ref="T1268:U1268" si="1567">T1269+T1270+T1271+T1273+T1274</f>
        <v>0</v>
      </c>
      <c r="U1268" s="143">
        <f t="shared" si="1567"/>
        <v>0</v>
      </c>
      <c r="V1268" s="143"/>
      <c r="W1268" s="143">
        <f t="shared" ref="W1268:X1268" si="1568">W1269+W1270+W1271+W1273+W1274</f>
        <v>0</v>
      </c>
      <c r="X1268" s="143">
        <f t="shared" si="1568"/>
        <v>0</v>
      </c>
      <c r="Y1268" s="143"/>
      <c r="Z1268" s="143">
        <f t="shared" ref="Z1268:AC1268" si="1569">Z1269+Z1270+Z1271+Z1273+Z1274</f>
        <v>87.2</v>
      </c>
      <c r="AA1268" s="143">
        <f t="shared" si="1569"/>
        <v>87.2</v>
      </c>
      <c r="AB1268" s="143">
        <f t="shared" si="1569"/>
        <v>0</v>
      </c>
      <c r="AC1268" s="143">
        <f t="shared" si="1569"/>
        <v>0</v>
      </c>
      <c r="AD1268" s="143"/>
      <c r="AE1268" s="143">
        <f t="shared" ref="AE1268:AH1268" si="1570">AE1269+AE1270+AE1271+AE1273+AE1274</f>
        <v>0</v>
      </c>
      <c r="AF1268" s="143">
        <f t="shared" si="1570"/>
        <v>0</v>
      </c>
      <c r="AG1268" s="143">
        <f t="shared" si="1570"/>
        <v>0</v>
      </c>
      <c r="AH1268" s="143">
        <f t="shared" si="1570"/>
        <v>0</v>
      </c>
      <c r="AI1268" s="143"/>
      <c r="AJ1268" s="143">
        <f t="shared" ref="AJ1268:AM1268" si="1571">AJ1269+AJ1270+AJ1271+AJ1273+AJ1274</f>
        <v>9.1999999999999993</v>
      </c>
      <c r="AK1268" s="143">
        <f t="shared" si="1571"/>
        <v>9.1999999999999993</v>
      </c>
      <c r="AL1268" s="143">
        <f t="shared" si="1571"/>
        <v>0</v>
      </c>
      <c r="AM1268" s="143">
        <f t="shared" si="1571"/>
        <v>0</v>
      </c>
      <c r="AN1268" s="143"/>
      <c r="AO1268" s="143">
        <f t="shared" ref="AO1268:AR1268" si="1572">AO1269+AO1270+AO1271+AO1273+AO1274</f>
        <v>0</v>
      </c>
      <c r="AP1268" s="143">
        <f t="shared" si="1572"/>
        <v>0</v>
      </c>
      <c r="AQ1268" s="143">
        <f t="shared" si="1572"/>
        <v>0</v>
      </c>
      <c r="AR1268" s="143">
        <f t="shared" si="1572"/>
        <v>0</v>
      </c>
      <c r="AS1268" s="143"/>
      <c r="AT1268" s="143">
        <f t="shared" ref="AT1268:AW1268" si="1573">AT1269+AT1270+AT1271+AT1273+AT1274</f>
        <v>0</v>
      </c>
      <c r="AU1268" s="143">
        <f t="shared" si="1573"/>
        <v>0</v>
      </c>
      <c r="AV1268" s="143">
        <f t="shared" si="1573"/>
        <v>0</v>
      </c>
      <c r="AW1268" s="143">
        <f t="shared" si="1573"/>
        <v>0</v>
      </c>
      <c r="AX1268" s="143"/>
      <c r="AY1268" s="143">
        <f t="shared" ref="AY1268:AZ1268" si="1574">AY1269+AY1270+AY1271+AY1273+AY1274</f>
        <v>0</v>
      </c>
      <c r="AZ1268" s="143">
        <f t="shared" si="1574"/>
        <v>0</v>
      </c>
      <c r="BA1268" s="147"/>
      <c r="BB1268" s="311" t="s">
        <v>711</v>
      </c>
      <c r="BC1268" s="235"/>
    </row>
    <row r="1269" spans="1:55" ht="32.25" customHeight="1">
      <c r="A1269" s="309"/>
      <c r="B1269" s="310"/>
      <c r="C1269" s="310"/>
      <c r="D1269" s="148" t="s">
        <v>37</v>
      </c>
      <c r="E1269" s="143">
        <f t="shared" si="1561"/>
        <v>0</v>
      </c>
      <c r="F1269" s="143">
        <f t="shared" si="1562"/>
        <v>0</v>
      </c>
      <c r="G1269" s="147"/>
      <c r="H1269" s="143"/>
      <c r="I1269" s="143"/>
      <c r="J1269" s="147"/>
      <c r="K1269" s="143"/>
      <c r="L1269" s="143"/>
      <c r="M1269" s="147"/>
      <c r="N1269" s="143"/>
      <c r="O1269" s="143"/>
      <c r="P1269" s="147"/>
      <c r="Q1269" s="143"/>
      <c r="R1269" s="143"/>
      <c r="S1269" s="147"/>
      <c r="T1269" s="143"/>
      <c r="U1269" s="143"/>
      <c r="V1269" s="147"/>
      <c r="W1269" s="143"/>
      <c r="X1269" s="143"/>
      <c r="Y1269" s="147"/>
      <c r="Z1269" s="143"/>
      <c r="AA1269" s="143"/>
      <c r="AB1269" s="147"/>
      <c r="AC1269" s="147"/>
      <c r="AD1269" s="147"/>
      <c r="AE1269" s="143"/>
      <c r="AF1269" s="143"/>
      <c r="AG1269" s="147"/>
      <c r="AH1269" s="147"/>
      <c r="AI1269" s="147"/>
      <c r="AJ1269" s="143"/>
      <c r="AK1269" s="143"/>
      <c r="AL1269" s="147"/>
      <c r="AM1269" s="147"/>
      <c r="AN1269" s="147"/>
      <c r="AO1269" s="221"/>
      <c r="AP1269" s="143"/>
      <c r="AQ1269" s="147"/>
      <c r="AR1269" s="147"/>
      <c r="AS1269" s="147"/>
      <c r="AT1269" s="143"/>
      <c r="AU1269" s="143"/>
      <c r="AV1269" s="147"/>
      <c r="AW1269" s="147"/>
      <c r="AX1269" s="147"/>
      <c r="AY1269" s="143"/>
      <c r="AZ1269" s="147"/>
      <c r="BA1269" s="147"/>
      <c r="BB1269" s="312"/>
      <c r="BC1269" s="235"/>
    </row>
    <row r="1270" spans="1:55" ht="50.25" customHeight="1">
      <c r="A1270" s="309"/>
      <c r="B1270" s="310"/>
      <c r="C1270" s="310"/>
      <c r="D1270" s="172" t="s">
        <v>2</v>
      </c>
      <c r="E1270" s="231">
        <f t="shared" si="1561"/>
        <v>0</v>
      </c>
      <c r="F1270" s="215">
        <f t="shared" si="1562"/>
        <v>0</v>
      </c>
      <c r="G1270" s="147"/>
      <c r="H1270" s="143"/>
      <c r="I1270" s="143"/>
      <c r="J1270" s="147"/>
      <c r="K1270" s="143"/>
      <c r="L1270" s="143"/>
      <c r="M1270" s="147"/>
      <c r="N1270" s="143"/>
      <c r="O1270" s="143"/>
      <c r="P1270" s="147"/>
      <c r="Q1270" s="143"/>
      <c r="R1270" s="143"/>
      <c r="S1270" s="147"/>
      <c r="T1270" s="143"/>
      <c r="U1270" s="143"/>
      <c r="V1270" s="147"/>
      <c r="W1270" s="143"/>
      <c r="X1270" s="143"/>
      <c r="Y1270" s="147"/>
      <c r="Z1270" s="143"/>
      <c r="AA1270" s="143"/>
      <c r="AB1270" s="147"/>
      <c r="AC1270" s="147"/>
      <c r="AD1270" s="147"/>
      <c r="AE1270" s="143"/>
      <c r="AF1270" s="143"/>
      <c r="AG1270" s="147"/>
      <c r="AH1270" s="147"/>
      <c r="AI1270" s="147"/>
      <c r="AJ1270" s="143"/>
      <c r="AK1270" s="143"/>
      <c r="AL1270" s="147"/>
      <c r="AM1270" s="147"/>
      <c r="AN1270" s="147"/>
      <c r="AO1270" s="221"/>
      <c r="AP1270" s="143"/>
      <c r="AQ1270" s="147"/>
      <c r="AR1270" s="147"/>
      <c r="AS1270" s="147"/>
      <c r="AT1270" s="143"/>
      <c r="AU1270" s="143"/>
      <c r="AV1270" s="147"/>
      <c r="AW1270" s="147"/>
      <c r="AX1270" s="147"/>
      <c r="AY1270" s="221"/>
      <c r="AZ1270" s="147"/>
      <c r="BA1270" s="147"/>
      <c r="BB1270" s="312"/>
      <c r="BC1270" s="235"/>
    </row>
    <row r="1271" spans="1:55" ht="22.5" customHeight="1">
      <c r="A1271" s="309"/>
      <c r="B1271" s="310"/>
      <c r="C1271" s="310"/>
      <c r="D1271" s="234" t="s">
        <v>268</v>
      </c>
      <c r="E1271" s="143">
        <f>H1271+K1271+N1271+Q1271+T1271+W1271+Z1271+AE1271+AJ1271+AO1271+AT1271+AY1271</f>
        <v>87.2</v>
      </c>
      <c r="F1271" s="143">
        <f t="shared" si="1562"/>
        <v>87.2</v>
      </c>
      <c r="G1271" s="147"/>
      <c r="H1271" s="143"/>
      <c r="I1271" s="143"/>
      <c r="J1271" s="147"/>
      <c r="K1271" s="143"/>
      <c r="L1271" s="143"/>
      <c r="M1271" s="147"/>
      <c r="N1271" s="143"/>
      <c r="O1271" s="143"/>
      <c r="P1271" s="147"/>
      <c r="Q1271" s="143"/>
      <c r="R1271" s="143"/>
      <c r="S1271" s="147"/>
      <c r="T1271" s="143"/>
      <c r="U1271" s="143"/>
      <c r="V1271" s="147"/>
      <c r="W1271" s="143"/>
      <c r="X1271" s="143"/>
      <c r="Y1271" s="147"/>
      <c r="Z1271" s="143">
        <v>87.2</v>
      </c>
      <c r="AA1271" s="143">
        <v>87.2</v>
      </c>
      <c r="AB1271" s="147"/>
      <c r="AC1271" s="147"/>
      <c r="AD1271" s="147"/>
      <c r="AE1271" s="143"/>
      <c r="AF1271" s="143"/>
      <c r="AG1271" s="147"/>
      <c r="AH1271" s="147"/>
      <c r="AI1271" s="147"/>
      <c r="AJ1271" s="221"/>
      <c r="AK1271" s="143"/>
      <c r="AL1271" s="147"/>
      <c r="AM1271" s="147"/>
      <c r="AN1271" s="147"/>
      <c r="AO1271" s="221"/>
      <c r="AP1271" s="143"/>
      <c r="AQ1271" s="147"/>
      <c r="AR1271" s="147"/>
      <c r="AS1271" s="147"/>
      <c r="AT1271" s="143"/>
      <c r="AU1271" s="143"/>
      <c r="AV1271" s="147"/>
      <c r="AW1271" s="147"/>
      <c r="AX1271" s="147"/>
      <c r="AY1271" s="221"/>
      <c r="AZ1271" s="143"/>
      <c r="BA1271" s="147"/>
      <c r="BB1271" s="312"/>
      <c r="BC1271" s="235"/>
    </row>
    <row r="1272" spans="1:55" ht="82.5" customHeight="1">
      <c r="A1272" s="309"/>
      <c r="B1272" s="310"/>
      <c r="C1272" s="310"/>
      <c r="D1272" s="234" t="s">
        <v>274</v>
      </c>
      <c r="E1272" s="143">
        <f t="shared" ref="E1272:E1274" si="1575">H1272+K1272+N1272+Q1272+T1272+W1272+Z1272+AE1272+AJ1272+AO1272+AT1272+AY1272</f>
        <v>0</v>
      </c>
      <c r="F1272" s="143">
        <f t="shared" si="1562"/>
        <v>0</v>
      </c>
      <c r="G1272" s="147"/>
      <c r="H1272" s="143"/>
      <c r="I1272" s="143"/>
      <c r="J1272" s="147"/>
      <c r="K1272" s="143"/>
      <c r="L1272" s="143"/>
      <c r="M1272" s="147"/>
      <c r="N1272" s="143"/>
      <c r="O1272" s="143"/>
      <c r="P1272" s="147"/>
      <c r="Q1272" s="143"/>
      <c r="R1272" s="143"/>
      <c r="S1272" s="147"/>
      <c r="T1272" s="143"/>
      <c r="U1272" s="143"/>
      <c r="V1272" s="147"/>
      <c r="W1272" s="143"/>
      <c r="X1272" s="143"/>
      <c r="Y1272" s="147"/>
      <c r="Z1272" s="143"/>
      <c r="AA1272" s="143"/>
      <c r="AB1272" s="147"/>
      <c r="AC1272" s="147"/>
      <c r="AD1272" s="147"/>
      <c r="AE1272" s="143"/>
      <c r="AF1272" s="143"/>
      <c r="AG1272" s="147"/>
      <c r="AH1272" s="147"/>
      <c r="AI1272" s="147"/>
      <c r="AJ1272" s="147"/>
      <c r="AK1272" s="143"/>
      <c r="AL1272" s="147"/>
      <c r="AM1272" s="147"/>
      <c r="AN1272" s="147"/>
      <c r="AO1272" s="143"/>
      <c r="AP1272" s="143"/>
      <c r="AQ1272" s="147"/>
      <c r="AR1272" s="147"/>
      <c r="AS1272" s="147"/>
      <c r="AT1272" s="143"/>
      <c r="AU1272" s="143"/>
      <c r="AV1272" s="147"/>
      <c r="AW1272" s="147"/>
      <c r="AX1272" s="147"/>
      <c r="AY1272" s="147"/>
      <c r="AZ1272" s="147"/>
      <c r="BA1272" s="147"/>
      <c r="BB1272" s="312"/>
      <c r="BC1272" s="235"/>
    </row>
    <row r="1273" spans="1:55" ht="22.5" customHeight="1">
      <c r="A1273" s="309"/>
      <c r="B1273" s="310"/>
      <c r="C1273" s="310"/>
      <c r="D1273" s="234" t="s">
        <v>269</v>
      </c>
      <c r="E1273" s="143">
        <f t="shared" si="1575"/>
        <v>9.1999999999999993</v>
      </c>
      <c r="F1273" s="143">
        <f t="shared" si="1562"/>
        <v>9.1999999999999993</v>
      </c>
      <c r="G1273" s="147"/>
      <c r="H1273" s="143"/>
      <c r="I1273" s="143"/>
      <c r="J1273" s="147"/>
      <c r="K1273" s="143"/>
      <c r="L1273" s="143"/>
      <c r="M1273" s="147"/>
      <c r="N1273" s="143"/>
      <c r="O1273" s="143"/>
      <c r="P1273" s="147"/>
      <c r="Q1273" s="143"/>
      <c r="R1273" s="143"/>
      <c r="S1273" s="147"/>
      <c r="T1273" s="143"/>
      <c r="U1273" s="143"/>
      <c r="V1273" s="147"/>
      <c r="W1273" s="143"/>
      <c r="X1273" s="143"/>
      <c r="Y1273" s="147"/>
      <c r="Z1273" s="143"/>
      <c r="AA1273" s="143"/>
      <c r="AB1273" s="147"/>
      <c r="AC1273" s="147"/>
      <c r="AD1273" s="147"/>
      <c r="AE1273" s="143"/>
      <c r="AF1273" s="143"/>
      <c r="AG1273" s="147"/>
      <c r="AH1273" s="147"/>
      <c r="AI1273" s="147"/>
      <c r="AJ1273" s="160">
        <v>9.1999999999999993</v>
      </c>
      <c r="AK1273" s="160">
        <v>9.1999999999999993</v>
      </c>
      <c r="AL1273" s="147"/>
      <c r="AM1273" s="147"/>
      <c r="AN1273" s="147"/>
      <c r="AO1273" s="143"/>
      <c r="AP1273" s="143"/>
      <c r="AQ1273" s="147"/>
      <c r="AR1273" s="147"/>
      <c r="AS1273" s="147"/>
      <c r="AT1273" s="143"/>
      <c r="AU1273" s="143"/>
      <c r="AV1273" s="147"/>
      <c r="AW1273" s="147"/>
      <c r="AX1273" s="147"/>
      <c r="AY1273" s="160"/>
      <c r="AZ1273" s="147"/>
      <c r="BA1273" s="147"/>
      <c r="BB1273" s="312"/>
      <c r="BC1273" s="235"/>
    </row>
    <row r="1274" spans="1:55" ht="39" customHeight="1">
      <c r="A1274" s="309"/>
      <c r="B1274" s="310"/>
      <c r="C1274" s="310"/>
      <c r="D1274" s="235" t="s">
        <v>43</v>
      </c>
      <c r="E1274" s="143">
        <f t="shared" si="1575"/>
        <v>0</v>
      </c>
      <c r="F1274" s="143">
        <f t="shared" si="1562"/>
        <v>0</v>
      </c>
      <c r="G1274" s="147"/>
      <c r="H1274" s="143"/>
      <c r="I1274" s="143"/>
      <c r="J1274" s="147"/>
      <c r="K1274" s="143"/>
      <c r="L1274" s="143"/>
      <c r="M1274" s="147"/>
      <c r="N1274" s="143"/>
      <c r="O1274" s="143"/>
      <c r="P1274" s="147"/>
      <c r="Q1274" s="143"/>
      <c r="R1274" s="143"/>
      <c r="S1274" s="147"/>
      <c r="T1274" s="143"/>
      <c r="U1274" s="143"/>
      <c r="V1274" s="147"/>
      <c r="W1274" s="143"/>
      <c r="X1274" s="143"/>
      <c r="Y1274" s="147"/>
      <c r="Z1274" s="143"/>
      <c r="AA1274" s="143"/>
      <c r="AB1274" s="147"/>
      <c r="AC1274" s="147"/>
      <c r="AD1274" s="147"/>
      <c r="AE1274" s="143"/>
      <c r="AF1274" s="143"/>
      <c r="AG1274" s="147"/>
      <c r="AH1274" s="147"/>
      <c r="AI1274" s="147"/>
      <c r="AJ1274" s="143"/>
      <c r="AK1274" s="143"/>
      <c r="AL1274" s="147"/>
      <c r="AM1274" s="147"/>
      <c r="AN1274" s="147"/>
      <c r="AO1274" s="143"/>
      <c r="AP1274" s="143"/>
      <c r="AQ1274" s="147"/>
      <c r="AR1274" s="147"/>
      <c r="AS1274" s="147"/>
      <c r="AT1274" s="143"/>
      <c r="AU1274" s="143"/>
      <c r="AV1274" s="147"/>
      <c r="AW1274" s="147"/>
      <c r="AX1274" s="147"/>
      <c r="AY1274" s="147"/>
      <c r="AZ1274" s="147"/>
      <c r="BA1274" s="147"/>
      <c r="BB1274" s="313"/>
      <c r="BC1274" s="235"/>
    </row>
    <row r="1275" spans="1:55" ht="22.5" customHeight="1">
      <c r="A1275" s="309" t="s">
        <v>585</v>
      </c>
      <c r="B1275" s="310" t="s">
        <v>607</v>
      </c>
      <c r="C1275" s="310" t="s">
        <v>293</v>
      </c>
      <c r="D1275" s="150" t="s">
        <v>41</v>
      </c>
      <c r="E1275" s="143">
        <f t="shared" ref="E1275:E1277" si="1576">H1275+K1275+N1275+Q1275+T1275+W1275+Z1275+AE1275+AJ1275+AO1275+AT1275+AY1275</f>
        <v>200</v>
      </c>
      <c r="F1275" s="143">
        <f t="shared" ref="F1275:F1281" si="1577">I1275+L1275+O1275+R1275+U1275+X1275+AA1275+AF1275+AK1275+AP1275+AU1275+AZ1275</f>
        <v>200</v>
      </c>
      <c r="G1275" s="147"/>
      <c r="H1275" s="143">
        <f>H1276+H1277+H1278+H1280+H1281</f>
        <v>0</v>
      </c>
      <c r="I1275" s="143">
        <f t="shared" ref="I1275" si="1578">I1276+I1277+I1278+I1280+I1281</f>
        <v>0</v>
      </c>
      <c r="J1275" s="143"/>
      <c r="K1275" s="143">
        <f t="shared" ref="K1275:L1275" si="1579">K1276+K1277+K1278+K1280+K1281</f>
        <v>0</v>
      </c>
      <c r="L1275" s="143">
        <f t="shared" si="1579"/>
        <v>0</v>
      </c>
      <c r="M1275" s="143"/>
      <c r="N1275" s="143">
        <f t="shared" ref="N1275:O1275" si="1580">N1276+N1277+N1278+N1280+N1281</f>
        <v>0</v>
      </c>
      <c r="O1275" s="143">
        <f t="shared" si="1580"/>
        <v>0</v>
      </c>
      <c r="P1275" s="143"/>
      <c r="Q1275" s="143">
        <f t="shared" ref="Q1275:R1275" si="1581">Q1276+Q1277+Q1278+Q1280+Q1281</f>
        <v>0</v>
      </c>
      <c r="R1275" s="143">
        <f t="shared" si="1581"/>
        <v>0</v>
      </c>
      <c r="S1275" s="143"/>
      <c r="T1275" s="143">
        <f t="shared" ref="T1275:U1275" si="1582">T1276+T1277+T1278+T1280+T1281</f>
        <v>0</v>
      </c>
      <c r="U1275" s="143">
        <f t="shared" si="1582"/>
        <v>0</v>
      </c>
      <c r="V1275" s="143"/>
      <c r="W1275" s="143">
        <f t="shared" ref="W1275:X1275" si="1583">W1276+W1277+W1278+W1280+W1281</f>
        <v>0</v>
      </c>
      <c r="X1275" s="143">
        <f t="shared" si="1583"/>
        <v>0</v>
      </c>
      <c r="Y1275" s="143"/>
      <c r="Z1275" s="143">
        <f t="shared" ref="Z1275:AC1275" si="1584">Z1276+Z1277+Z1278+Z1280+Z1281</f>
        <v>160</v>
      </c>
      <c r="AA1275" s="143">
        <f t="shared" si="1584"/>
        <v>160</v>
      </c>
      <c r="AB1275" s="143">
        <f t="shared" si="1584"/>
        <v>0</v>
      </c>
      <c r="AC1275" s="143">
        <f t="shared" si="1584"/>
        <v>0</v>
      </c>
      <c r="AD1275" s="143"/>
      <c r="AE1275" s="143">
        <f t="shared" ref="AE1275:AH1275" si="1585">AE1276+AE1277+AE1278+AE1280+AE1281</f>
        <v>0</v>
      </c>
      <c r="AF1275" s="143">
        <f t="shared" si="1585"/>
        <v>0</v>
      </c>
      <c r="AG1275" s="143">
        <f t="shared" si="1585"/>
        <v>0</v>
      </c>
      <c r="AH1275" s="143">
        <f t="shared" si="1585"/>
        <v>0</v>
      </c>
      <c r="AI1275" s="143"/>
      <c r="AJ1275" s="143">
        <f t="shared" ref="AJ1275:AM1275" si="1586">AJ1276+AJ1277+AJ1278+AJ1280+AJ1281</f>
        <v>40</v>
      </c>
      <c r="AK1275" s="143">
        <f t="shared" si="1586"/>
        <v>40</v>
      </c>
      <c r="AL1275" s="143">
        <f t="shared" si="1586"/>
        <v>0</v>
      </c>
      <c r="AM1275" s="143">
        <f t="shared" si="1586"/>
        <v>0</v>
      </c>
      <c r="AN1275" s="143"/>
      <c r="AO1275" s="143">
        <f t="shared" ref="AO1275:AR1275" si="1587">AO1276+AO1277+AO1278+AO1280+AO1281</f>
        <v>0</v>
      </c>
      <c r="AP1275" s="143">
        <f t="shared" si="1587"/>
        <v>0</v>
      </c>
      <c r="AQ1275" s="143">
        <f t="shared" si="1587"/>
        <v>0</v>
      </c>
      <c r="AR1275" s="143">
        <f t="shared" si="1587"/>
        <v>0</v>
      </c>
      <c r="AS1275" s="143"/>
      <c r="AT1275" s="143">
        <f t="shared" ref="AT1275:AW1275" si="1588">AT1276+AT1277+AT1278+AT1280+AT1281</f>
        <v>0</v>
      </c>
      <c r="AU1275" s="143">
        <f t="shared" si="1588"/>
        <v>0</v>
      </c>
      <c r="AV1275" s="143">
        <f t="shared" si="1588"/>
        <v>0</v>
      </c>
      <c r="AW1275" s="143">
        <f t="shared" si="1588"/>
        <v>0</v>
      </c>
      <c r="AX1275" s="143"/>
      <c r="AY1275" s="143">
        <f t="shared" ref="AY1275:AZ1275" si="1589">AY1276+AY1277+AY1278+AY1280+AY1281</f>
        <v>0</v>
      </c>
      <c r="AZ1275" s="143">
        <f t="shared" si="1589"/>
        <v>0</v>
      </c>
      <c r="BA1275" s="147"/>
      <c r="BB1275" s="311" t="s">
        <v>711</v>
      </c>
      <c r="BC1275" s="235"/>
    </row>
    <row r="1276" spans="1:55" ht="32.25" customHeight="1">
      <c r="A1276" s="309"/>
      <c r="B1276" s="310"/>
      <c r="C1276" s="310"/>
      <c r="D1276" s="148" t="s">
        <v>37</v>
      </c>
      <c r="E1276" s="143">
        <f t="shared" si="1576"/>
        <v>0</v>
      </c>
      <c r="F1276" s="143">
        <f t="shared" si="1577"/>
        <v>0</v>
      </c>
      <c r="G1276" s="147"/>
      <c r="H1276" s="143"/>
      <c r="I1276" s="143"/>
      <c r="J1276" s="147"/>
      <c r="K1276" s="143"/>
      <c r="L1276" s="143"/>
      <c r="M1276" s="147"/>
      <c r="N1276" s="143"/>
      <c r="O1276" s="143"/>
      <c r="P1276" s="147"/>
      <c r="Q1276" s="143"/>
      <c r="R1276" s="143"/>
      <c r="S1276" s="147"/>
      <c r="T1276" s="143"/>
      <c r="U1276" s="143"/>
      <c r="V1276" s="147"/>
      <c r="W1276" s="143"/>
      <c r="X1276" s="143"/>
      <c r="Y1276" s="147"/>
      <c r="Z1276" s="143"/>
      <c r="AA1276" s="143"/>
      <c r="AB1276" s="147"/>
      <c r="AC1276" s="147"/>
      <c r="AD1276" s="147"/>
      <c r="AE1276" s="143"/>
      <c r="AF1276" s="143"/>
      <c r="AG1276" s="147"/>
      <c r="AH1276" s="147"/>
      <c r="AI1276" s="147"/>
      <c r="AJ1276" s="143"/>
      <c r="AK1276" s="143"/>
      <c r="AL1276" s="147"/>
      <c r="AM1276" s="147"/>
      <c r="AN1276" s="147"/>
      <c r="AO1276" s="221"/>
      <c r="AP1276" s="143"/>
      <c r="AQ1276" s="147"/>
      <c r="AR1276" s="147"/>
      <c r="AS1276" s="147"/>
      <c r="AT1276" s="143"/>
      <c r="AU1276" s="143"/>
      <c r="AV1276" s="147"/>
      <c r="AW1276" s="147"/>
      <c r="AX1276" s="147"/>
      <c r="AY1276" s="143"/>
      <c r="AZ1276" s="147"/>
      <c r="BA1276" s="147"/>
      <c r="BB1276" s="312"/>
      <c r="BC1276" s="235"/>
    </row>
    <row r="1277" spans="1:55" ht="50.25" customHeight="1">
      <c r="A1277" s="309"/>
      <c r="B1277" s="310"/>
      <c r="C1277" s="310"/>
      <c r="D1277" s="172" t="s">
        <v>2</v>
      </c>
      <c r="E1277" s="231">
        <f t="shared" si="1576"/>
        <v>0</v>
      </c>
      <c r="F1277" s="215">
        <f t="shared" si="1577"/>
        <v>0</v>
      </c>
      <c r="G1277" s="147"/>
      <c r="H1277" s="143"/>
      <c r="I1277" s="143"/>
      <c r="J1277" s="147"/>
      <c r="K1277" s="143"/>
      <c r="L1277" s="143"/>
      <c r="M1277" s="147"/>
      <c r="N1277" s="143"/>
      <c r="O1277" s="143"/>
      <c r="P1277" s="147"/>
      <c r="Q1277" s="143"/>
      <c r="R1277" s="143"/>
      <c r="S1277" s="147"/>
      <c r="T1277" s="143"/>
      <c r="U1277" s="143"/>
      <c r="V1277" s="147"/>
      <c r="W1277" s="143"/>
      <c r="X1277" s="143"/>
      <c r="Y1277" s="147"/>
      <c r="Z1277" s="143"/>
      <c r="AA1277" s="143"/>
      <c r="AB1277" s="147"/>
      <c r="AC1277" s="147"/>
      <c r="AD1277" s="147"/>
      <c r="AE1277" s="143"/>
      <c r="AF1277" s="143"/>
      <c r="AG1277" s="147"/>
      <c r="AH1277" s="147"/>
      <c r="AI1277" s="147"/>
      <c r="AJ1277" s="143"/>
      <c r="AK1277" s="143"/>
      <c r="AL1277" s="147"/>
      <c r="AM1277" s="147"/>
      <c r="AN1277" s="147"/>
      <c r="AO1277" s="221"/>
      <c r="AP1277" s="143"/>
      <c r="AQ1277" s="147"/>
      <c r="AR1277" s="147"/>
      <c r="AS1277" s="147"/>
      <c r="AT1277" s="143"/>
      <c r="AU1277" s="143"/>
      <c r="AV1277" s="147"/>
      <c r="AW1277" s="147"/>
      <c r="AX1277" s="147"/>
      <c r="AY1277" s="221"/>
      <c r="AZ1277" s="147"/>
      <c r="BA1277" s="147"/>
      <c r="BB1277" s="312"/>
      <c r="BC1277" s="235"/>
    </row>
    <row r="1278" spans="1:55" ht="22.5" customHeight="1">
      <c r="A1278" s="309"/>
      <c r="B1278" s="310"/>
      <c r="C1278" s="310"/>
      <c r="D1278" s="234" t="s">
        <v>268</v>
      </c>
      <c r="E1278" s="143">
        <f>H1278+K1278+N1278+Q1278+T1278+W1278+Z1278+AE1278+AJ1278+AO1278+AT1278+AY1278</f>
        <v>160</v>
      </c>
      <c r="F1278" s="143">
        <f t="shared" si="1577"/>
        <v>160</v>
      </c>
      <c r="G1278" s="147"/>
      <c r="H1278" s="143"/>
      <c r="I1278" s="143"/>
      <c r="J1278" s="147"/>
      <c r="K1278" s="143"/>
      <c r="L1278" s="143"/>
      <c r="M1278" s="147"/>
      <c r="N1278" s="143"/>
      <c r="O1278" s="143"/>
      <c r="P1278" s="147"/>
      <c r="Q1278" s="143"/>
      <c r="R1278" s="143"/>
      <c r="S1278" s="147"/>
      <c r="T1278" s="143"/>
      <c r="U1278" s="143"/>
      <c r="V1278" s="147"/>
      <c r="W1278" s="143"/>
      <c r="X1278" s="143"/>
      <c r="Y1278" s="147"/>
      <c r="Z1278" s="143">
        <v>160</v>
      </c>
      <c r="AA1278" s="143">
        <v>160</v>
      </c>
      <c r="AB1278" s="147"/>
      <c r="AC1278" s="147"/>
      <c r="AD1278" s="147"/>
      <c r="AE1278" s="143"/>
      <c r="AF1278" s="143"/>
      <c r="AG1278" s="147"/>
      <c r="AH1278" s="147"/>
      <c r="AI1278" s="147"/>
      <c r="AJ1278" s="221"/>
      <c r="AK1278" s="143"/>
      <c r="AL1278" s="147"/>
      <c r="AM1278" s="147"/>
      <c r="AN1278" s="147"/>
      <c r="AO1278" s="221"/>
      <c r="AP1278" s="143"/>
      <c r="AQ1278" s="147"/>
      <c r="AR1278" s="147"/>
      <c r="AS1278" s="147"/>
      <c r="AT1278" s="143"/>
      <c r="AU1278" s="143"/>
      <c r="AV1278" s="147"/>
      <c r="AW1278" s="147"/>
      <c r="AX1278" s="147"/>
      <c r="AY1278" s="221"/>
      <c r="AZ1278" s="143"/>
      <c r="BA1278" s="147"/>
      <c r="BB1278" s="312"/>
      <c r="BC1278" s="235"/>
    </row>
    <row r="1279" spans="1:55" ht="82.5" customHeight="1">
      <c r="A1279" s="309"/>
      <c r="B1279" s="310"/>
      <c r="C1279" s="310"/>
      <c r="D1279" s="234" t="s">
        <v>274</v>
      </c>
      <c r="E1279" s="143">
        <f t="shared" ref="E1279:E1281" si="1590">H1279+K1279+N1279+Q1279+T1279+W1279+Z1279+AE1279+AJ1279+AO1279+AT1279+AY1279</f>
        <v>0</v>
      </c>
      <c r="F1279" s="143">
        <f t="shared" si="1577"/>
        <v>0</v>
      </c>
      <c r="G1279" s="147"/>
      <c r="H1279" s="143"/>
      <c r="I1279" s="143"/>
      <c r="J1279" s="147"/>
      <c r="K1279" s="143"/>
      <c r="L1279" s="143"/>
      <c r="M1279" s="147"/>
      <c r="N1279" s="143"/>
      <c r="O1279" s="143"/>
      <c r="P1279" s="147"/>
      <c r="Q1279" s="143"/>
      <c r="R1279" s="143"/>
      <c r="S1279" s="147"/>
      <c r="T1279" s="143"/>
      <c r="U1279" s="143"/>
      <c r="V1279" s="147"/>
      <c r="W1279" s="143"/>
      <c r="X1279" s="143"/>
      <c r="Y1279" s="147"/>
      <c r="Z1279" s="143"/>
      <c r="AA1279" s="143"/>
      <c r="AB1279" s="147"/>
      <c r="AC1279" s="147"/>
      <c r="AD1279" s="147"/>
      <c r="AE1279" s="143"/>
      <c r="AF1279" s="143"/>
      <c r="AG1279" s="147"/>
      <c r="AH1279" s="147"/>
      <c r="AI1279" s="147"/>
      <c r="AJ1279" s="147"/>
      <c r="AK1279" s="143"/>
      <c r="AL1279" s="147"/>
      <c r="AM1279" s="147"/>
      <c r="AN1279" s="147"/>
      <c r="AO1279" s="143"/>
      <c r="AP1279" s="143"/>
      <c r="AQ1279" s="147"/>
      <c r="AR1279" s="147"/>
      <c r="AS1279" s="147"/>
      <c r="AT1279" s="143"/>
      <c r="AU1279" s="143"/>
      <c r="AV1279" s="147"/>
      <c r="AW1279" s="147"/>
      <c r="AX1279" s="147"/>
      <c r="AY1279" s="147"/>
      <c r="AZ1279" s="147"/>
      <c r="BA1279" s="147"/>
      <c r="BB1279" s="312"/>
      <c r="BC1279" s="235"/>
    </row>
    <row r="1280" spans="1:55" ht="22.5" customHeight="1">
      <c r="A1280" s="309"/>
      <c r="B1280" s="310"/>
      <c r="C1280" s="310"/>
      <c r="D1280" s="234" t="s">
        <v>269</v>
      </c>
      <c r="E1280" s="143">
        <f t="shared" si="1590"/>
        <v>40</v>
      </c>
      <c r="F1280" s="143">
        <f t="shared" si="1577"/>
        <v>40</v>
      </c>
      <c r="G1280" s="147"/>
      <c r="H1280" s="143"/>
      <c r="I1280" s="143"/>
      <c r="J1280" s="147"/>
      <c r="K1280" s="143"/>
      <c r="L1280" s="143"/>
      <c r="M1280" s="147"/>
      <c r="N1280" s="143"/>
      <c r="O1280" s="143"/>
      <c r="P1280" s="147"/>
      <c r="Q1280" s="143"/>
      <c r="R1280" s="143"/>
      <c r="S1280" s="147"/>
      <c r="T1280" s="143"/>
      <c r="U1280" s="143"/>
      <c r="V1280" s="147"/>
      <c r="W1280" s="143"/>
      <c r="X1280" s="143"/>
      <c r="Y1280" s="147"/>
      <c r="Z1280" s="143"/>
      <c r="AA1280" s="143"/>
      <c r="AB1280" s="147"/>
      <c r="AC1280" s="147"/>
      <c r="AD1280" s="147"/>
      <c r="AE1280" s="143"/>
      <c r="AF1280" s="143"/>
      <c r="AG1280" s="147"/>
      <c r="AH1280" s="147"/>
      <c r="AI1280" s="147"/>
      <c r="AJ1280" s="160">
        <v>40</v>
      </c>
      <c r="AK1280" s="160">
        <v>40</v>
      </c>
      <c r="AL1280" s="147"/>
      <c r="AM1280" s="147"/>
      <c r="AN1280" s="147"/>
      <c r="AO1280" s="143"/>
      <c r="AP1280" s="143"/>
      <c r="AQ1280" s="147"/>
      <c r="AR1280" s="147"/>
      <c r="AS1280" s="147"/>
      <c r="AT1280" s="143"/>
      <c r="AU1280" s="143"/>
      <c r="AV1280" s="147"/>
      <c r="AW1280" s="147"/>
      <c r="AX1280" s="147"/>
      <c r="AY1280" s="160"/>
      <c r="AZ1280" s="147"/>
      <c r="BA1280" s="147"/>
      <c r="BB1280" s="312"/>
      <c r="BC1280" s="235"/>
    </row>
    <row r="1281" spans="1:55" ht="31.2">
      <c r="A1281" s="309"/>
      <c r="B1281" s="310"/>
      <c r="C1281" s="310"/>
      <c r="D1281" s="235" t="s">
        <v>43</v>
      </c>
      <c r="E1281" s="143">
        <f t="shared" si="1590"/>
        <v>0</v>
      </c>
      <c r="F1281" s="143">
        <f t="shared" si="1577"/>
        <v>0</v>
      </c>
      <c r="G1281" s="147"/>
      <c r="H1281" s="143"/>
      <c r="I1281" s="143"/>
      <c r="J1281" s="147"/>
      <c r="K1281" s="143"/>
      <c r="L1281" s="143"/>
      <c r="M1281" s="147"/>
      <c r="N1281" s="143"/>
      <c r="O1281" s="143"/>
      <c r="P1281" s="147"/>
      <c r="Q1281" s="143"/>
      <c r="R1281" s="143"/>
      <c r="S1281" s="147"/>
      <c r="T1281" s="143"/>
      <c r="U1281" s="143"/>
      <c r="V1281" s="147"/>
      <c r="W1281" s="143"/>
      <c r="X1281" s="143"/>
      <c r="Y1281" s="147"/>
      <c r="Z1281" s="143"/>
      <c r="AA1281" s="143"/>
      <c r="AB1281" s="147"/>
      <c r="AC1281" s="147"/>
      <c r="AD1281" s="147"/>
      <c r="AE1281" s="143"/>
      <c r="AF1281" s="143"/>
      <c r="AG1281" s="147"/>
      <c r="AH1281" s="147"/>
      <c r="AI1281" s="147"/>
      <c r="AJ1281" s="143"/>
      <c r="AK1281" s="143"/>
      <c r="AL1281" s="147"/>
      <c r="AM1281" s="147"/>
      <c r="AN1281" s="147"/>
      <c r="AO1281" s="143"/>
      <c r="AP1281" s="143"/>
      <c r="AQ1281" s="147"/>
      <c r="AR1281" s="147"/>
      <c r="AS1281" s="147"/>
      <c r="AT1281" s="143"/>
      <c r="AU1281" s="143"/>
      <c r="AV1281" s="147"/>
      <c r="AW1281" s="147"/>
      <c r="AX1281" s="147"/>
      <c r="AY1281" s="147"/>
      <c r="AZ1281" s="147"/>
      <c r="BA1281" s="147"/>
      <c r="BB1281" s="313"/>
      <c r="BC1281" s="235"/>
    </row>
    <row r="1282" spans="1:55" ht="22.5" customHeight="1">
      <c r="A1282" s="309" t="s">
        <v>586</v>
      </c>
      <c r="B1282" s="310" t="s">
        <v>608</v>
      </c>
      <c r="C1282" s="310" t="s">
        <v>293</v>
      </c>
      <c r="D1282" s="150" t="s">
        <v>41</v>
      </c>
      <c r="E1282" s="143">
        <f t="shared" ref="E1282:E1284" si="1591">H1282+K1282+N1282+Q1282+T1282+W1282+Z1282+AE1282+AJ1282+AO1282+AT1282+AY1282</f>
        <v>200</v>
      </c>
      <c r="F1282" s="143">
        <f t="shared" ref="F1282:F1288" si="1592">I1282+L1282+O1282+R1282+U1282+X1282+AA1282+AF1282+AK1282+AP1282+AU1282+AZ1282</f>
        <v>200</v>
      </c>
      <c r="G1282" s="147"/>
      <c r="H1282" s="143">
        <f>H1283+H1284+H1285+H1287+H1288</f>
        <v>0</v>
      </c>
      <c r="I1282" s="143">
        <f t="shared" ref="I1282" si="1593">I1283+I1284+I1285+I1287+I1288</f>
        <v>0</v>
      </c>
      <c r="J1282" s="143"/>
      <c r="K1282" s="143">
        <f t="shared" ref="K1282:L1282" si="1594">K1283+K1284+K1285+K1287+K1288</f>
        <v>0</v>
      </c>
      <c r="L1282" s="143">
        <f t="shared" si="1594"/>
        <v>0</v>
      </c>
      <c r="M1282" s="143"/>
      <c r="N1282" s="143">
        <f t="shared" ref="N1282:O1282" si="1595">N1283+N1284+N1285+N1287+N1288</f>
        <v>0</v>
      </c>
      <c r="O1282" s="143">
        <f t="shared" si="1595"/>
        <v>0</v>
      </c>
      <c r="P1282" s="143"/>
      <c r="Q1282" s="143">
        <f t="shared" ref="Q1282:R1282" si="1596">Q1283+Q1284+Q1285+Q1287+Q1288</f>
        <v>0</v>
      </c>
      <c r="R1282" s="143">
        <f t="shared" si="1596"/>
        <v>0</v>
      </c>
      <c r="S1282" s="143"/>
      <c r="T1282" s="143">
        <f t="shared" ref="T1282:U1282" si="1597">T1283+T1284+T1285+T1287+T1288</f>
        <v>0</v>
      </c>
      <c r="U1282" s="143">
        <f t="shared" si="1597"/>
        <v>0</v>
      </c>
      <c r="V1282" s="143"/>
      <c r="W1282" s="143">
        <f t="shared" ref="W1282:X1282" si="1598">W1283+W1284+W1285+W1287+W1288</f>
        <v>0</v>
      </c>
      <c r="X1282" s="143">
        <f t="shared" si="1598"/>
        <v>0</v>
      </c>
      <c r="Y1282" s="143"/>
      <c r="Z1282" s="143">
        <f t="shared" ref="Z1282:AC1282" si="1599">Z1283+Z1284+Z1285+Z1287+Z1288</f>
        <v>160</v>
      </c>
      <c r="AA1282" s="143">
        <f t="shared" si="1599"/>
        <v>160</v>
      </c>
      <c r="AB1282" s="143">
        <f t="shared" si="1599"/>
        <v>0</v>
      </c>
      <c r="AC1282" s="143">
        <f t="shared" si="1599"/>
        <v>0</v>
      </c>
      <c r="AD1282" s="143"/>
      <c r="AE1282" s="143">
        <f t="shared" ref="AE1282:AH1282" si="1600">AE1283+AE1284+AE1285+AE1287+AE1288</f>
        <v>0</v>
      </c>
      <c r="AF1282" s="143">
        <f t="shared" si="1600"/>
        <v>0</v>
      </c>
      <c r="AG1282" s="143">
        <f t="shared" si="1600"/>
        <v>0</v>
      </c>
      <c r="AH1282" s="143">
        <f t="shared" si="1600"/>
        <v>0</v>
      </c>
      <c r="AI1282" s="143"/>
      <c r="AJ1282" s="143">
        <f t="shared" ref="AJ1282:AM1282" si="1601">AJ1283+AJ1284+AJ1285+AJ1287+AJ1288</f>
        <v>40</v>
      </c>
      <c r="AK1282" s="143">
        <f t="shared" si="1601"/>
        <v>40</v>
      </c>
      <c r="AL1282" s="143">
        <f t="shared" si="1601"/>
        <v>0</v>
      </c>
      <c r="AM1282" s="143">
        <f t="shared" si="1601"/>
        <v>0</v>
      </c>
      <c r="AN1282" s="143"/>
      <c r="AO1282" s="143">
        <f t="shared" ref="AO1282:AR1282" si="1602">AO1283+AO1284+AO1285+AO1287+AO1288</f>
        <v>0</v>
      </c>
      <c r="AP1282" s="143">
        <f t="shared" si="1602"/>
        <v>0</v>
      </c>
      <c r="AQ1282" s="143">
        <f t="shared" si="1602"/>
        <v>0</v>
      </c>
      <c r="AR1282" s="143">
        <f t="shared" si="1602"/>
        <v>0</v>
      </c>
      <c r="AS1282" s="143"/>
      <c r="AT1282" s="143">
        <f t="shared" ref="AT1282:AW1282" si="1603">AT1283+AT1284+AT1285+AT1287+AT1288</f>
        <v>0</v>
      </c>
      <c r="AU1282" s="143">
        <f t="shared" si="1603"/>
        <v>0</v>
      </c>
      <c r="AV1282" s="143">
        <f t="shared" si="1603"/>
        <v>0</v>
      </c>
      <c r="AW1282" s="143">
        <f t="shared" si="1603"/>
        <v>0</v>
      </c>
      <c r="AX1282" s="143"/>
      <c r="AY1282" s="143">
        <f t="shared" ref="AY1282:AZ1282" si="1604">AY1283+AY1284+AY1285+AY1287+AY1288</f>
        <v>0</v>
      </c>
      <c r="AZ1282" s="143">
        <f t="shared" si="1604"/>
        <v>0</v>
      </c>
      <c r="BA1282" s="147"/>
      <c r="BB1282" s="311" t="s">
        <v>711</v>
      </c>
      <c r="BC1282" s="235"/>
    </row>
    <row r="1283" spans="1:55" ht="32.25" customHeight="1">
      <c r="A1283" s="309"/>
      <c r="B1283" s="310"/>
      <c r="C1283" s="310"/>
      <c r="D1283" s="148" t="s">
        <v>37</v>
      </c>
      <c r="E1283" s="143">
        <f t="shared" si="1591"/>
        <v>0</v>
      </c>
      <c r="F1283" s="143">
        <f t="shared" si="1592"/>
        <v>0</v>
      </c>
      <c r="G1283" s="147"/>
      <c r="H1283" s="143"/>
      <c r="I1283" s="143"/>
      <c r="J1283" s="147"/>
      <c r="K1283" s="143"/>
      <c r="L1283" s="143"/>
      <c r="M1283" s="147"/>
      <c r="N1283" s="143"/>
      <c r="O1283" s="143"/>
      <c r="P1283" s="147"/>
      <c r="Q1283" s="143"/>
      <c r="R1283" s="143"/>
      <c r="S1283" s="147"/>
      <c r="T1283" s="143"/>
      <c r="U1283" s="143"/>
      <c r="V1283" s="147"/>
      <c r="W1283" s="143"/>
      <c r="X1283" s="143"/>
      <c r="Y1283" s="147"/>
      <c r="Z1283" s="143"/>
      <c r="AA1283" s="143"/>
      <c r="AB1283" s="147"/>
      <c r="AC1283" s="147"/>
      <c r="AD1283" s="147"/>
      <c r="AE1283" s="143"/>
      <c r="AF1283" s="143"/>
      <c r="AG1283" s="147"/>
      <c r="AH1283" s="147"/>
      <c r="AI1283" s="147"/>
      <c r="AJ1283" s="143"/>
      <c r="AK1283" s="143"/>
      <c r="AL1283" s="147"/>
      <c r="AM1283" s="147"/>
      <c r="AN1283" s="147"/>
      <c r="AO1283" s="221"/>
      <c r="AP1283" s="143"/>
      <c r="AQ1283" s="147"/>
      <c r="AR1283" s="147"/>
      <c r="AS1283" s="147"/>
      <c r="AT1283" s="143"/>
      <c r="AU1283" s="143"/>
      <c r="AV1283" s="147"/>
      <c r="AW1283" s="147"/>
      <c r="AX1283" s="147"/>
      <c r="AY1283" s="143"/>
      <c r="AZ1283" s="147"/>
      <c r="BA1283" s="147"/>
      <c r="BB1283" s="312"/>
      <c r="BC1283" s="235"/>
    </row>
    <row r="1284" spans="1:55" ht="50.25" customHeight="1">
      <c r="A1284" s="309"/>
      <c r="B1284" s="310"/>
      <c r="C1284" s="310"/>
      <c r="D1284" s="172" t="s">
        <v>2</v>
      </c>
      <c r="E1284" s="231">
        <f t="shared" si="1591"/>
        <v>0</v>
      </c>
      <c r="F1284" s="215">
        <f t="shared" si="1592"/>
        <v>0</v>
      </c>
      <c r="G1284" s="147"/>
      <c r="H1284" s="143"/>
      <c r="I1284" s="143"/>
      <c r="J1284" s="147"/>
      <c r="K1284" s="143"/>
      <c r="L1284" s="143"/>
      <c r="M1284" s="147"/>
      <c r="N1284" s="143"/>
      <c r="O1284" s="143"/>
      <c r="P1284" s="147"/>
      <c r="Q1284" s="143"/>
      <c r="R1284" s="143"/>
      <c r="S1284" s="147"/>
      <c r="T1284" s="143"/>
      <c r="U1284" s="143"/>
      <c r="V1284" s="147"/>
      <c r="W1284" s="143"/>
      <c r="X1284" s="143"/>
      <c r="Y1284" s="147"/>
      <c r="Z1284" s="143"/>
      <c r="AA1284" s="143"/>
      <c r="AB1284" s="147"/>
      <c r="AC1284" s="147"/>
      <c r="AD1284" s="147"/>
      <c r="AE1284" s="143"/>
      <c r="AF1284" s="143"/>
      <c r="AG1284" s="147"/>
      <c r="AH1284" s="147"/>
      <c r="AI1284" s="147"/>
      <c r="AJ1284" s="143"/>
      <c r="AK1284" s="143"/>
      <c r="AL1284" s="147"/>
      <c r="AM1284" s="147"/>
      <c r="AN1284" s="147"/>
      <c r="AO1284" s="221"/>
      <c r="AP1284" s="143"/>
      <c r="AQ1284" s="147"/>
      <c r="AR1284" s="147"/>
      <c r="AS1284" s="147"/>
      <c r="AT1284" s="143"/>
      <c r="AU1284" s="143"/>
      <c r="AV1284" s="147"/>
      <c r="AW1284" s="147"/>
      <c r="AX1284" s="147"/>
      <c r="AY1284" s="221"/>
      <c r="AZ1284" s="147"/>
      <c r="BA1284" s="147"/>
      <c r="BB1284" s="312"/>
      <c r="BC1284" s="235"/>
    </row>
    <row r="1285" spans="1:55" ht="22.5" customHeight="1">
      <c r="A1285" s="309"/>
      <c r="B1285" s="310"/>
      <c r="C1285" s="310"/>
      <c r="D1285" s="234" t="s">
        <v>268</v>
      </c>
      <c r="E1285" s="143">
        <f>H1285+K1285+N1285+Q1285+T1285+W1285+Z1285+AE1285+AJ1285+AO1285+AT1285+AY1285</f>
        <v>160</v>
      </c>
      <c r="F1285" s="143">
        <f t="shared" si="1592"/>
        <v>160</v>
      </c>
      <c r="G1285" s="147"/>
      <c r="H1285" s="143"/>
      <c r="I1285" s="143"/>
      <c r="J1285" s="147"/>
      <c r="K1285" s="143"/>
      <c r="L1285" s="143"/>
      <c r="M1285" s="147"/>
      <c r="N1285" s="143"/>
      <c r="O1285" s="143"/>
      <c r="P1285" s="147"/>
      <c r="Q1285" s="143"/>
      <c r="R1285" s="143"/>
      <c r="S1285" s="147"/>
      <c r="T1285" s="143"/>
      <c r="U1285" s="143"/>
      <c r="V1285" s="147"/>
      <c r="W1285" s="143"/>
      <c r="X1285" s="143"/>
      <c r="Y1285" s="147"/>
      <c r="Z1285" s="143">
        <v>160</v>
      </c>
      <c r="AA1285" s="143">
        <v>160</v>
      </c>
      <c r="AB1285" s="147"/>
      <c r="AC1285" s="147"/>
      <c r="AD1285" s="147"/>
      <c r="AE1285" s="143"/>
      <c r="AF1285" s="143"/>
      <c r="AG1285" s="147"/>
      <c r="AH1285" s="147"/>
      <c r="AI1285" s="147"/>
      <c r="AJ1285" s="221"/>
      <c r="AK1285" s="143"/>
      <c r="AL1285" s="147"/>
      <c r="AM1285" s="147"/>
      <c r="AN1285" s="147"/>
      <c r="AO1285" s="221"/>
      <c r="AP1285" s="143"/>
      <c r="AQ1285" s="147"/>
      <c r="AR1285" s="147"/>
      <c r="AS1285" s="147"/>
      <c r="AT1285" s="143"/>
      <c r="AU1285" s="143"/>
      <c r="AV1285" s="147"/>
      <c r="AW1285" s="147"/>
      <c r="AX1285" s="147"/>
      <c r="AY1285" s="221"/>
      <c r="AZ1285" s="143"/>
      <c r="BA1285" s="147"/>
      <c r="BB1285" s="312"/>
      <c r="BC1285" s="235"/>
    </row>
    <row r="1286" spans="1:55" ht="82.5" customHeight="1">
      <c r="A1286" s="309"/>
      <c r="B1286" s="310"/>
      <c r="C1286" s="310"/>
      <c r="D1286" s="234" t="s">
        <v>274</v>
      </c>
      <c r="E1286" s="143">
        <f t="shared" ref="E1286:E1291" si="1605">H1286+K1286+N1286+Q1286+T1286+W1286+Z1286+AE1286+AJ1286+AO1286+AT1286+AY1286</f>
        <v>0</v>
      </c>
      <c r="F1286" s="143">
        <f t="shared" si="1592"/>
        <v>0</v>
      </c>
      <c r="G1286" s="147"/>
      <c r="H1286" s="143"/>
      <c r="I1286" s="143"/>
      <c r="J1286" s="147"/>
      <c r="K1286" s="143"/>
      <c r="L1286" s="143"/>
      <c r="M1286" s="147"/>
      <c r="N1286" s="143"/>
      <c r="O1286" s="143"/>
      <c r="P1286" s="147"/>
      <c r="Q1286" s="143"/>
      <c r="R1286" s="143"/>
      <c r="S1286" s="147"/>
      <c r="T1286" s="143"/>
      <c r="U1286" s="143"/>
      <c r="V1286" s="147"/>
      <c r="W1286" s="143"/>
      <c r="X1286" s="143"/>
      <c r="Y1286" s="147"/>
      <c r="Z1286" s="143"/>
      <c r="AA1286" s="143"/>
      <c r="AB1286" s="147"/>
      <c r="AC1286" s="147"/>
      <c r="AD1286" s="147"/>
      <c r="AE1286" s="143"/>
      <c r="AF1286" s="143"/>
      <c r="AG1286" s="147"/>
      <c r="AH1286" s="147"/>
      <c r="AI1286" s="147"/>
      <c r="AJ1286" s="147"/>
      <c r="AK1286" s="143"/>
      <c r="AL1286" s="147"/>
      <c r="AM1286" s="147"/>
      <c r="AN1286" s="147"/>
      <c r="AO1286" s="143"/>
      <c r="AP1286" s="143"/>
      <c r="AQ1286" s="147"/>
      <c r="AR1286" s="147"/>
      <c r="AS1286" s="147"/>
      <c r="AT1286" s="143"/>
      <c r="AU1286" s="143"/>
      <c r="AV1286" s="147"/>
      <c r="AW1286" s="147"/>
      <c r="AX1286" s="147"/>
      <c r="AY1286" s="147"/>
      <c r="AZ1286" s="147"/>
      <c r="BA1286" s="147"/>
      <c r="BB1286" s="312"/>
      <c r="BC1286" s="235"/>
    </row>
    <row r="1287" spans="1:55" ht="22.5" customHeight="1">
      <c r="A1287" s="309"/>
      <c r="B1287" s="310"/>
      <c r="C1287" s="310"/>
      <c r="D1287" s="234" t="s">
        <v>269</v>
      </c>
      <c r="E1287" s="143">
        <f t="shared" si="1605"/>
        <v>40</v>
      </c>
      <c r="F1287" s="143">
        <f t="shared" si="1592"/>
        <v>40</v>
      </c>
      <c r="G1287" s="147"/>
      <c r="H1287" s="143"/>
      <c r="I1287" s="143"/>
      <c r="J1287" s="147"/>
      <c r="K1287" s="143"/>
      <c r="L1287" s="143"/>
      <c r="M1287" s="147"/>
      <c r="N1287" s="143"/>
      <c r="O1287" s="143"/>
      <c r="P1287" s="147"/>
      <c r="Q1287" s="143"/>
      <c r="R1287" s="143"/>
      <c r="S1287" s="147"/>
      <c r="T1287" s="143"/>
      <c r="U1287" s="143"/>
      <c r="V1287" s="147"/>
      <c r="W1287" s="143"/>
      <c r="X1287" s="143"/>
      <c r="Y1287" s="147"/>
      <c r="Z1287" s="143"/>
      <c r="AA1287" s="143"/>
      <c r="AB1287" s="147"/>
      <c r="AC1287" s="147"/>
      <c r="AD1287" s="147"/>
      <c r="AE1287" s="143"/>
      <c r="AF1287" s="143"/>
      <c r="AG1287" s="147"/>
      <c r="AH1287" s="147"/>
      <c r="AI1287" s="147"/>
      <c r="AJ1287" s="160">
        <v>40</v>
      </c>
      <c r="AK1287" s="160">
        <v>40</v>
      </c>
      <c r="AL1287" s="147"/>
      <c r="AM1287" s="147"/>
      <c r="AN1287" s="147"/>
      <c r="AO1287" s="143"/>
      <c r="AP1287" s="143"/>
      <c r="AQ1287" s="147"/>
      <c r="AR1287" s="147"/>
      <c r="AS1287" s="147"/>
      <c r="AT1287" s="143"/>
      <c r="AU1287" s="143"/>
      <c r="AV1287" s="147"/>
      <c r="AW1287" s="147"/>
      <c r="AX1287" s="147"/>
      <c r="AY1287" s="160"/>
      <c r="AZ1287" s="147"/>
      <c r="BA1287" s="147"/>
      <c r="BB1287" s="312"/>
      <c r="BC1287" s="235"/>
    </row>
    <row r="1288" spans="1:55" ht="31.2">
      <c r="A1288" s="309"/>
      <c r="B1288" s="310"/>
      <c r="C1288" s="310"/>
      <c r="D1288" s="235" t="s">
        <v>43</v>
      </c>
      <c r="E1288" s="143">
        <f t="shared" si="1605"/>
        <v>0</v>
      </c>
      <c r="F1288" s="143">
        <f t="shared" si="1592"/>
        <v>0</v>
      </c>
      <c r="G1288" s="147"/>
      <c r="H1288" s="143"/>
      <c r="I1288" s="143"/>
      <c r="J1288" s="147"/>
      <c r="K1288" s="143"/>
      <c r="L1288" s="143"/>
      <c r="M1288" s="147"/>
      <c r="N1288" s="143"/>
      <c r="O1288" s="143"/>
      <c r="P1288" s="147"/>
      <c r="Q1288" s="143"/>
      <c r="R1288" s="143"/>
      <c r="S1288" s="147"/>
      <c r="T1288" s="143"/>
      <c r="U1288" s="143"/>
      <c r="V1288" s="147"/>
      <c r="W1288" s="143"/>
      <c r="X1288" s="143"/>
      <c r="Y1288" s="147"/>
      <c r="Z1288" s="143"/>
      <c r="AA1288" s="143"/>
      <c r="AB1288" s="147"/>
      <c r="AC1288" s="147"/>
      <c r="AD1288" s="147"/>
      <c r="AE1288" s="143"/>
      <c r="AF1288" s="143"/>
      <c r="AG1288" s="147"/>
      <c r="AH1288" s="147"/>
      <c r="AI1288" s="147"/>
      <c r="AJ1288" s="143"/>
      <c r="AK1288" s="143"/>
      <c r="AL1288" s="147"/>
      <c r="AM1288" s="147"/>
      <c r="AN1288" s="147"/>
      <c r="AO1288" s="143"/>
      <c r="AP1288" s="143"/>
      <c r="AQ1288" s="147"/>
      <c r="AR1288" s="147"/>
      <c r="AS1288" s="147"/>
      <c r="AT1288" s="143"/>
      <c r="AU1288" s="143"/>
      <c r="AV1288" s="147"/>
      <c r="AW1288" s="147"/>
      <c r="AX1288" s="147"/>
      <c r="AY1288" s="147"/>
      <c r="AZ1288" s="147"/>
      <c r="BA1288" s="147"/>
      <c r="BB1288" s="313"/>
      <c r="BC1288" s="235"/>
    </row>
    <row r="1289" spans="1:55" ht="22.5" customHeight="1">
      <c r="A1289" s="309" t="s">
        <v>655</v>
      </c>
      <c r="B1289" s="310" t="s">
        <v>661</v>
      </c>
      <c r="C1289" s="310" t="s">
        <v>293</v>
      </c>
      <c r="D1289" s="150" t="s">
        <v>41</v>
      </c>
      <c r="E1289" s="143">
        <f t="shared" si="1605"/>
        <v>2222.2199999999998</v>
      </c>
      <c r="F1289" s="143">
        <f t="shared" ref="F1289:F1295" si="1606">I1289+L1289+O1289+R1289+U1289+X1289+AA1289+AF1289+AK1289+AP1289+AU1289+AZ1289</f>
        <v>2222.2199999999998</v>
      </c>
      <c r="G1289" s="147"/>
      <c r="H1289" s="143">
        <f>H1290+H1291+H1292+H1294+H1295</f>
        <v>0</v>
      </c>
      <c r="I1289" s="143">
        <f t="shared" ref="I1289" si="1607">I1290+I1291+I1292+I1294+I1295</f>
        <v>0</v>
      </c>
      <c r="J1289" s="143"/>
      <c r="K1289" s="143">
        <f t="shared" ref="K1289:L1289" si="1608">K1290+K1291+K1292+K1294+K1295</f>
        <v>0</v>
      </c>
      <c r="L1289" s="143">
        <f t="shared" si="1608"/>
        <v>0</v>
      </c>
      <c r="M1289" s="143"/>
      <c r="N1289" s="143">
        <f t="shared" ref="N1289:O1289" si="1609">N1290+N1291+N1292+N1294+N1295</f>
        <v>0</v>
      </c>
      <c r="O1289" s="143">
        <f t="shared" si="1609"/>
        <v>0</v>
      </c>
      <c r="P1289" s="143"/>
      <c r="Q1289" s="143">
        <f t="shared" ref="Q1289:R1289" si="1610">Q1290+Q1291+Q1292+Q1294+Q1295</f>
        <v>0</v>
      </c>
      <c r="R1289" s="143">
        <f t="shared" si="1610"/>
        <v>0</v>
      </c>
      <c r="S1289" s="143"/>
      <c r="T1289" s="143">
        <f t="shared" ref="T1289:U1289" si="1611">T1290+T1291+T1292+T1294+T1295</f>
        <v>0</v>
      </c>
      <c r="U1289" s="143">
        <f t="shared" si="1611"/>
        <v>0</v>
      </c>
      <c r="V1289" s="143"/>
      <c r="W1289" s="143">
        <f t="shared" ref="W1289:X1289" si="1612">W1290+W1291+W1292+W1294+W1295</f>
        <v>0</v>
      </c>
      <c r="X1289" s="143">
        <f t="shared" si="1612"/>
        <v>0</v>
      </c>
      <c r="Y1289" s="143"/>
      <c r="Z1289" s="143">
        <f t="shared" ref="Z1289:AC1289" si="1613">Z1290+Z1291+Z1292+Z1294+Z1295</f>
        <v>0</v>
      </c>
      <c r="AA1289" s="143">
        <f t="shared" si="1613"/>
        <v>0</v>
      </c>
      <c r="AB1289" s="143">
        <f t="shared" si="1613"/>
        <v>0</v>
      </c>
      <c r="AC1289" s="143">
        <f t="shared" si="1613"/>
        <v>0</v>
      </c>
      <c r="AD1289" s="143"/>
      <c r="AE1289" s="143">
        <f t="shared" ref="AE1289:AH1289" si="1614">AE1290+AE1291+AE1292+AE1294+AE1295</f>
        <v>0</v>
      </c>
      <c r="AF1289" s="143">
        <f t="shared" si="1614"/>
        <v>0</v>
      </c>
      <c r="AG1289" s="143">
        <f t="shared" si="1614"/>
        <v>0</v>
      </c>
      <c r="AH1289" s="143">
        <f t="shared" si="1614"/>
        <v>0</v>
      </c>
      <c r="AI1289" s="143"/>
      <c r="AJ1289" s="143">
        <f t="shared" ref="AJ1289:AM1289" si="1615">AJ1290+AJ1291+AJ1292+AJ1294+AJ1295</f>
        <v>0</v>
      </c>
      <c r="AK1289" s="143">
        <f t="shared" si="1615"/>
        <v>0</v>
      </c>
      <c r="AL1289" s="143">
        <f t="shared" si="1615"/>
        <v>0</v>
      </c>
      <c r="AM1289" s="143">
        <f t="shared" si="1615"/>
        <v>0</v>
      </c>
      <c r="AN1289" s="143"/>
      <c r="AO1289" s="143">
        <f t="shared" ref="AO1289:AR1289" si="1616">AO1290+AO1291+AO1292+AO1294+AO1295</f>
        <v>0</v>
      </c>
      <c r="AP1289" s="143">
        <f t="shared" si="1616"/>
        <v>0</v>
      </c>
      <c r="AQ1289" s="143">
        <f t="shared" si="1616"/>
        <v>0</v>
      </c>
      <c r="AR1289" s="143">
        <f t="shared" si="1616"/>
        <v>0</v>
      </c>
      <c r="AS1289" s="143"/>
      <c r="AT1289" s="143">
        <f t="shared" ref="AT1289:AW1289" si="1617">AT1290+AT1291+AT1292+AT1294+AT1295</f>
        <v>2222.2199999999998</v>
      </c>
      <c r="AU1289" s="143">
        <f t="shared" si="1617"/>
        <v>2222.2199999999998</v>
      </c>
      <c r="AV1289" s="143">
        <f t="shared" si="1617"/>
        <v>0</v>
      </c>
      <c r="AW1289" s="143">
        <f t="shared" si="1617"/>
        <v>0</v>
      </c>
      <c r="AX1289" s="143"/>
      <c r="AY1289" s="143">
        <f t="shared" ref="AY1289:AZ1289" si="1618">AY1290+AY1291+AY1292+AY1294+AY1295</f>
        <v>0</v>
      </c>
      <c r="AZ1289" s="143">
        <f t="shared" si="1618"/>
        <v>0</v>
      </c>
      <c r="BA1289" s="147"/>
      <c r="BB1289" s="311" t="s">
        <v>711</v>
      </c>
      <c r="BC1289" s="245"/>
    </row>
    <row r="1290" spans="1:55" ht="32.25" customHeight="1">
      <c r="A1290" s="309"/>
      <c r="B1290" s="310"/>
      <c r="C1290" s="310"/>
      <c r="D1290" s="148" t="s">
        <v>37</v>
      </c>
      <c r="E1290" s="143">
        <f t="shared" si="1605"/>
        <v>0</v>
      </c>
      <c r="F1290" s="143">
        <f t="shared" si="1606"/>
        <v>0</v>
      </c>
      <c r="G1290" s="147"/>
      <c r="H1290" s="143"/>
      <c r="I1290" s="143"/>
      <c r="J1290" s="147"/>
      <c r="K1290" s="143"/>
      <c r="L1290" s="143"/>
      <c r="M1290" s="147"/>
      <c r="N1290" s="143"/>
      <c r="O1290" s="143"/>
      <c r="P1290" s="147"/>
      <c r="Q1290" s="143"/>
      <c r="R1290" s="143"/>
      <c r="S1290" s="147"/>
      <c r="T1290" s="143"/>
      <c r="U1290" s="143"/>
      <c r="V1290" s="147"/>
      <c r="W1290" s="143"/>
      <c r="X1290" s="143"/>
      <c r="Y1290" s="147"/>
      <c r="Z1290" s="143"/>
      <c r="AA1290" s="143"/>
      <c r="AB1290" s="147"/>
      <c r="AC1290" s="147"/>
      <c r="AD1290" s="147"/>
      <c r="AE1290" s="143"/>
      <c r="AF1290" s="143"/>
      <c r="AG1290" s="147"/>
      <c r="AH1290" s="147"/>
      <c r="AI1290" s="147"/>
      <c r="AJ1290" s="143"/>
      <c r="AK1290" s="143"/>
      <c r="AL1290" s="147"/>
      <c r="AM1290" s="147"/>
      <c r="AN1290" s="147"/>
      <c r="AO1290" s="221"/>
      <c r="AP1290" s="143"/>
      <c r="AQ1290" s="147"/>
      <c r="AR1290" s="147"/>
      <c r="AS1290" s="147"/>
      <c r="AT1290" s="143"/>
      <c r="AU1290" s="143"/>
      <c r="AV1290" s="147"/>
      <c r="AW1290" s="147"/>
      <c r="AX1290" s="147"/>
      <c r="AY1290" s="143"/>
      <c r="AZ1290" s="147"/>
      <c r="BA1290" s="147"/>
      <c r="BB1290" s="312"/>
      <c r="BC1290" s="245"/>
    </row>
    <row r="1291" spans="1:55" ht="50.25" customHeight="1">
      <c r="A1291" s="309"/>
      <c r="B1291" s="310"/>
      <c r="C1291" s="310"/>
      <c r="D1291" s="172" t="s">
        <v>2</v>
      </c>
      <c r="E1291" s="143">
        <f t="shared" si="1605"/>
        <v>2000</v>
      </c>
      <c r="F1291" s="215">
        <f t="shared" si="1606"/>
        <v>2000</v>
      </c>
      <c r="G1291" s="147"/>
      <c r="H1291" s="143"/>
      <c r="I1291" s="143"/>
      <c r="J1291" s="147"/>
      <c r="K1291" s="143"/>
      <c r="L1291" s="143"/>
      <c r="M1291" s="147"/>
      <c r="N1291" s="143"/>
      <c r="O1291" s="143"/>
      <c r="P1291" s="147"/>
      <c r="Q1291" s="143"/>
      <c r="R1291" s="143"/>
      <c r="S1291" s="147"/>
      <c r="T1291" s="143"/>
      <c r="U1291" s="143"/>
      <c r="V1291" s="147"/>
      <c r="W1291" s="143"/>
      <c r="X1291" s="143"/>
      <c r="Y1291" s="147"/>
      <c r="Z1291" s="143"/>
      <c r="AA1291" s="143"/>
      <c r="AB1291" s="147"/>
      <c r="AC1291" s="147"/>
      <c r="AD1291" s="147"/>
      <c r="AE1291" s="143"/>
      <c r="AF1291" s="143"/>
      <c r="AG1291" s="147"/>
      <c r="AH1291" s="147"/>
      <c r="AI1291" s="147"/>
      <c r="AJ1291" s="143"/>
      <c r="AK1291" s="143"/>
      <c r="AL1291" s="147"/>
      <c r="AM1291" s="147"/>
      <c r="AN1291" s="147"/>
      <c r="AO1291" s="143"/>
      <c r="AP1291" s="143"/>
      <c r="AQ1291" s="147"/>
      <c r="AR1291" s="147"/>
      <c r="AS1291" s="147"/>
      <c r="AT1291" s="143">
        <v>2000</v>
      </c>
      <c r="AU1291" s="143">
        <v>2000</v>
      </c>
      <c r="AV1291" s="147"/>
      <c r="AW1291" s="147"/>
      <c r="AX1291" s="147"/>
      <c r="AY1291" s="221"/>
      <c r="AZ1291" s="147"/>
      <c r="BA1291" s="147"/>
      <c r="BB1291" s="312"/>
      <c r="BC1291" s="245"/>
    </row>
    <row r="1292" spans="1:55" ht="22.5" customHeight="1">
      <c r="A1292" s="309"/>
      <c r="B1292" s="310"/>
      <c r="C1292" s="310"/>
      <c r="D1292" s="244" t="s">
        <v>268</v>
      </c>
      <c r="E1292" s="143">
        <f>H1292+K1292+N1292+Q1292+T1292+W1292+Z1292+AE1292+AJ1292+AO1292+AT1292+AY1292</f>
        <v>0</v>
      </c>
      <c r="F1292" s="143">
        <f t="shared" si="1606"/>
        <v>0</v>
      </c>
      <c r="G1292" s="147"/>
      <c r="H1292" s="143"/>
      <c r="I1292" s="143"/>
      <c r="J1292" s="147"/>
      <c r="K1292" s="143"/>
      <c r="L1292" s="143"/>
      <c r="M1292" s="147"/>
      <c r="N1292" s="143"/>
      <c r="O1292" s="143"/>
      <c r="P1292" s="147"/>
      <c r="Q1292" s="143"/>
      <c r="R1292" s="143"/>
      <c r="S1292" s="147"/>
      <c r="T1292" s="143"/>
      <c r="U1292" s="143"/>
      <c r="V1292" s="147"/>
      <c r="W1292" s="143"/>
      <c r="X1292" s="143"/>
      <c r="Y1292" s="147"/>
      <c r="Z1292" s="143"/>
      <c r="AA1292" s="143"/>
      <c r="AB1292" s="147"/>
      <c r="AC1292" s="147"/>
      <c r="AD1292" s="147"/>
      <c r="AE1292" s="143"/>
      <c r="AF1292" s="143"/>
      <c r="AG1292" s="147"/>
      <c r="AH1292" s="147"/>
      <c r="AI1292" s="147"/>
      <c r="AJ1292" s="221"/>
      <c r="AK1292" s="143"/>
      <c r="AL1292" s="147"/>
      <c r="AM1292" s="147"/>
      <c r="AN1292" s="147"/>
      <c r="AO1292" s="221"/>
      <c r="AP1292" s="143"/>
      <c r="AQ1292" s="147"/>
      <c r="AR1292" s="147"/>
      <c r="AS1292" s="147"/>
      <c r="AT1292" s="221"/>
      <c r="AU1292" s="221"/>
      <c r="AV1292" s="147"/>
      <c r="AW1292" s="147"/>
      <c r="AX1292" s="147"/>
      <c r="AY1292" s="221"/>
      <c r="AZ1292" s="143"/>
      <c r="BA1292" s="147"/>
      <c r="BB1292" s="312"/>
      <c r="BC1292" s="245"/>
    </row>
    <row r="1293" spans="1:55" ht="82.5" customHeight="1">
      <c r="A1293" s="309"/>
      <c r="B1293" s="310"/>
      <c r="C1293" s="310"/>
      <c r="D1293" s="244" t="s">
        <v>274</v>
      </c>
      <c r="E1293" s="143">
        <f t="shared" ref="E1293:E1298" si="1619">H1293+K1293+N1293+Q1293+T1293+W1293+Z1293+AE1293+AJ1293+AO1293+AT1293+AY1293</f>
        <v>0</v>
      </c>
      <c r="F1293" s="143">
        <f t="shared" si="1606"/>
        <v>0</v>
      </c>
      <c r="G1293" s="147"/>
      <c r="H1293" s="143"/>
      <c r="I1293" s="143"/>
      <c r="J1293" s="147"/>
      <c r="K1293" s="143"/>
      <c r="L1293" s="143"/>
      <c r="M1293" s="147"/>
      <c r="N1293" s="143"/>
      <c r="O1293" s="143"/>
      <c r="P1293" s="147"/>
      <c r="Q1293" s="143"/>
      <c r="R1293" s="143"/>
      <c r="S1293" s="147"/>
      <c r="T1293" s="143"/>
      <c r="U1293" s="143"/>
      <c r="V1293" s="147"/>
      <c r="W1293" s="143"/>
      <c r="X1293" s="143"/>
      <c r="Y1293" s="147"/>
      <c r="Z1293" s="143"/>
      <c r="AA1293" s="143"/>
      <c r="AB1293" s="147"/>
      <c r="AC1293" s="147"/>
      <c r="AD1293" s="147"/>
      <c r="AE1293" s="143"/>
      <c r="AF1293" s="143"/>
      <c r="AG1293" s="147"/>
      <c r="AH1293" s="147"/>
      <c r="AI1293" s="147"/>
      <c r="AJ1293" s="221"/>
      <c r="AK1293" s="143"/>
      <c r="AL1293" s="147"/>
      <c r="AM1293" s="147"/>
      <c r="AN1293" s="147"/>
      <c r="AO1293" s="221"/>
      <c r="AP1293" s="143"/>
      <c r="AQ1293" s="147"/>
      <c r="AR1293" s="147"/>
      <c r="AS1293" s="147"/>
      <c r="AT1293" s="221"/>
      <c r="AU1293" s="221"/>
      <c r="AV1293" s="147"/>
      <c r="AW1293" s="147"/>
      <c r="AX1293" s="147"/>
      <c r="AY1293" s="147"/>
      <c r="AZ1293" s="147"/>
      <c r="BA1293" s="147"/>
      <c r="BB1293" s="312"/>
      <c r="BC1293" s="245"/>
    </row>
    <row r="1294" spans="1:55" ht="22.5" customHeight="1">
      <c r="A1294" s="309"/>
      <c r="B1294" s="310"/>
      <c r="C1294" s="310"/>
      <c r="D1294" s="244" t="s">
        <v>269</v>
      </c>
      <c r="E1294" s="143">
        <f t="shared" si="1619"/>
        <v>222.22</v>
      </c>
      <c r="F1294" s="143">
        <f t="shared" si="1606"/>
        <v>222.22</v>
      </c>
      <c r="G1294" s="147"/>
      <c r="H1294" s="143"/>
      <c r="I1294" s="143"/>
      <c r="J1294" s="147"/>
      <c r="K1294" s="143"/>
      <c r="L1294" s="143"/>
      <c r="M1294" s="147"/>
      <c r="N1294" s="143"/>
      <c r="O1294" s="143"/>
      <c r="P1294" s="147"/>
      <c r="Q1294" s="143"/>
      <c r="R1294" s="143"/>
      <c r="S1294" s="147"/>
      <c r="T1294" s="143"/>
      <c r="U1294" s="143"/>
      <c r="V1294" s="147"/>
      <c r="W1294" s="143"/>
      <c r="X1294" s="143"/>
      <c r="Y1294" s="147"/>
      <c r="Z1294" s="143"/>
      <c r="AA1294" s="143"/>
      <c r="AB1294" s="147"/>
      <c r="AC1294" s="147"/>
      <c r="AD1294" s="147"/>
      <c r="AE1294" s="143"/>
      <c r="AF1294" s="143"/>
      <c r="AG1294" s="147"/>
      <c r="AH1294" s="147"/>
      <c r="AI1294" s="147"/>
      <c r="AJ1294" s="221"/>
      <c r="AK1294" s="143"/>
      <c r="AL1294" s="147"/>
      <c r="AM1294" s="147"/>
      <c r="AN1294" s="147"/>
      <c r="AO1294" s="221"/>
      <c r="AP1294" s="143"/>
      <c r="AQ1294" s="147"/>
      <c r="AR1294" s="147"/>
      <c r="AS1294" s="147"/>
      <c r="AT1294" s="221">
        <v>222.22</v>
      </c>
      <c r="AU1294" s="221">
        <v>222.22</v>
      </c>
      <c r="AV1294" s="147"/>
      <c r="AW1294" s="147"/>
      <c r="AX1294" s="147"/>
      <c r="AY1294" s="160"/>
      <c r="AZ1294" s="147"/>
      <c r="BA1294" s="147"/>
      <c r="BB1294" s="312"/>
      <c r="BC1294" s="245"/>
    </row>
    <row r="1295" spans="1:55" ht="31.2">
      <c r="A1295" s="309"/>
      <c r="B1295" s="310"/>
      <c r="C1295" s="310"/>
      <c r="D1295" s="245" t="s">
        <v>43</v>
      </c>
      <c r="E1295" s="143">
        <f t="shared" si="1619"/>
        <v>0</v>
      </c>
      <c r="F1295" s="143">
        <f t="shared" si="1606"/>
        <v>0</v>
      </c>
      <c r="G1295" s="147"/>
      <c r="H1295" s="143"/>
      <c r="I1295" s="143"/>
      <c r="J1295" s="147"/>
      <c r="K1295" s="143"/>
      <c r="L1295" s="143"/>
      <c r="M1295" s="147"/>
      <c r="N1295" s="143"/>
      <c r="O1295" s="143"/>
      <c r="P1295" s="147"/>
      <c r="Q1295" s="143"/>
      <c r="R1295" s="143"/>
      <c r="S1295" s="147"/>
      <c r="T1295" s="143"/>
      <c r="U1295" s="143"/>
      <c r="V1295" s="147"/>
      <c r="W1295" s="143"/>
      <c r="X1295" s="143"/>
      <c r="Y1295" s="147"/>
      <c r="Z1295" s="143"/>
      <c r="AA1295" s="143"/>
      <c r="AB1295" s="147"/>
      <c r="AC1295" s="147"/>
      <c r="AD1295" s="147"/>
      <c r="AE1295" s="143"/>
      <c r="AF1295" s="143"/>
      <c r="AG1295" s="147"/>
      <c r="AH1295" s="147"/>
      <c r="AI1295" s="147"/>
      <c r="AJ1295" s="143"/>
      <c r="AK1295" s="143"/>
      <c r="AL1295" s="147"/>
      <c r="AM1295" s="147"/>
      <c r="AN1295" s="147"/>
      <c r="AO1295" s="143"/>
      <c r="AP1295" s="143"/>
      <c r="AQ1295" s="147"/>
      <c r="AR1295" s="147"/>
      <c r="AS1295" s="147"/>
      <c r="AT1295" s="143"/>
      <c r="AU1295" s="143"/>
      <c r="AV1295" s="147"/>
      <c r="AW1295" s="147"/>
      <c r="AX1295" s="147"/>
      <c r="AY1295" s="147"/>
      <c r="AZ1295" s="147"/>
      <c r="BA1295" s="147"/>
      <c r="BB1295" s="313"/>
      <c r="BC1295" s="245"/>
    </row>
    <row r="1296" spans="1:55" ht="22.5" customHeight="1">
      <c r="A1296" s="309" t="s">
        <v>656</v>
      </c>
      <c r="B1296" s="310" t="s">
        <v>662</v>
      </c>
      <c r="C1296" s="310" t="s">
        <v>293</v>
      </c>
      <c r="D1296" s="150" t="s">
        <v>41</v>
      </c>
      <c r="E1296" s="143">
        <f t="shared" si="1619"/>
        <v>2299.7800000000002</v>
      </c>
      <c r="F1296" s="143">
        <f t="shared" ref="F1296:F1302" si="1620">I1296+L1296+O1296+R1296+U1296+X1296+AA1296+AF1296+AK1296+AP1296+AU1296+AZ1296</f>
        <v>2299.7800000000002</v>
      </c>
      <c r="G1296" s="147"/>
      <c r="H1296" s="143">
        <f>H1297+H1298+H1299+H1301+H1302</f>
        <v>0</v>
      </c>
      <c r="I1296" s="143">
        <f t="shared" ref="I1296" si="1621">I1297+I1298+I1299+I1301+I1302</f>
        <v>0</v>
      </c>
      <c r="J1296" s="143"/>
      <c r="K1296" s="143">
        <f t="shared" ref="K1296:L1296" si="1622">K1297+K1298+K1299+K1301+K1302</f>
        <v>0</v>
      </c>
      <c r="L1296" s="143">
        <f t="shared" si="1622"/>
        <v>0</v>
      </c>
      <c r="M1296" s="143"/>
      <c r="N1296" s="143">
        <f t="shared" ref="N1296:O1296" si="1623">N1297+N1298+N1299+N1301+N1302</f>
        <v>0</v>
      </c>
      <c r="O1296" s="143">
        <f t="shared" si="1623"/>
        <v>0</v>
      </c>
      <c r="P1296" s="143"/>
      <c r="Q1296" s="143">
        <f t="shared" ref="Q1296:R1296" si="1624">Q1297+Q1298+Q1299+Q1301+Q1302</f>
        <v>0</v>
      </c>
      <c r="R1296" s="143">
        <f t="shared" si="1624"/>
        <v>0</v>
      </c>
      <c r="S1296" s="143"/>
      <c r="T1296" s="143">
        <f t="shared" ref="T1296:U1296" si="1625">T1297+T1298+T1299+T1301+T1302</f>
        <v>0</v>
      </c>
      <c r="U1296" s="143">
        <f t="shared" si="1625"/>
        <v>0</v>
      </c>
      <c r="V1296" s="143"/>
      <c r="W1296" s="143">
        <f t="shared" ref="W1296:X1296" si="1626">W1297+W1298+W1299+W1301+W1302</f>
        <v>0</v>
      </c>
      <c r="X1296" s="143">
        <f t="shared" si="1626"/>
        <v>0</v>
      </c>
      <c r="Y1296" s="143"/>
      <c r="Z1296" s="143">
        <f t="shared" ref="Z1296:AC1296" si="1627">Z1297+Z1298+Z1299+Z1301+Z1302</f>
        <v>0</v>
      </c>
      <c r="AA1296" s="143">
        <f t="shared" si="1627"/>
        <v>0</v>
      </c>
      <c r="AB1296" s="143">
        <f t="shared" si="1627"/>
        <v>0</v>
      </c>
      <c r="AC1296" s="143">
        <f t="shared" si="1627"/>
        <v>0</v>
      </c>
      <c r="AD1296" s="143"/>
      <c r="AE1296" s="143">
        <f t="shared" ref="AE1296:AH1296" si="1628">AE1297+AE1298+AE1299+AE1301+AE1302</f>
        <v>0</v>
      </c>
      <c r="AF1296" s="143">
        <f t="shared" si="1628"/>
        <v>0</v>
      </c>
      <c r="AG1296" s="143">
        <f t="shared" si="1628"/>
        <v>0</v>
      </c>
      <c r="AH1296" s="143">
        <f t="shared" si="1628"/>
        <v>0</v>
      </c>
      <c r="AI1296" s="143"/>
      <c r="AJ1296" s="143">
        <f t="shared" ref="AJ1296:AM1296" si="1629">AJ1297+AJ1298+AJ1299+AJ1301+AJ1302</f>
        <v>0</v>
      </c>
      <c r="AK1296" s="143">
        <f t="shared" si="1629"/>
        <v>0</v>
      </c>
      <c r="AL1296" s="143">
        <f t="shared" si="1629"/>
        <v>0</v>
      </c>
      <c r="AM1296" s="143">
        <f t="shared" si="1629"/>
        <v>0</v>
      </c>
      <c r="AN1296" s="143"/>
      <c r="AO1296" s="143">
        <f t="shared" ref="AO1296:AR1296" si="1630">AO1297+AO1298+AO1299+AO1301+AO1302</f>
        <v>0</v>
      </c>
      <c r="AP1296" s="143">
        <f t="shared" si="1630"/>
        <v>0</v>
      </c>
      <c r="AQ1296" s="143">
        <f t="shared" si="1630"/>
        <v>0</v>
      </c>
      <c r="AR1296" s="143">
        <f t="shared" si="1630"/>
        <v>0</v>
      </c>
      <c r="AS1296" s="143"/>
      <c r="AT1296" s="143">
        <f t="shared" ref="AT1296:AW1296" si="1631">AT1297+AT1298+AT1299+AT1301+AT1302</f>
        <v>2299.7800000000002</v>
      </c>
      <c r="AU1296" s="143">
        <f t="shared" si="1631"/>
        <v>2299.7800000000002</v>
      </c>
      <c r="AV1296" s="143">
        <f t="shared" si="1631"/>
        <v>0</v>
      </c>
      <c r="AW1296" s="143">
        <f t="shared" si="1631"/>
        <v>0</v>
      </c>
      <c r="AX1296" s="143"/>
      <c r="AY1296" s="143">
        <f t="shared" ref="AY1296:AZ1296" si="1632">AY1297+AY1298+AY1299+AY1301+AY1302</f>
        <v>0</v>
      </c>
      <c r="AZ1296" s="143">
        <f t="shared" si="1632"/>
        <v>0</v>
      </c>
      <c r="BA1296" s="147"/>
      <c r="BB1296" s="311" t="s">
        <v>711</v>
      </c>
      <c r="BC1296" s="245"/>
    </row>
    <row r="1297" spans="1:55" ht="32.25" customHeight="1">
      <c r="A1297" s="309"/>
      <c r="B1297" s="310"/>
      <c r="C1297" s="310"/>
      <c r="D1297" s="148" t="s">
        <v>37</v>
      </c>
      <c r="E1297" s="143">
        <f t="shared" si="1619"/>
        <v>0</v>
      </c>
      <c r="F1297" s="143">
        <f t="shared" si="1620"/>
        <v>0</v>
      </c>
      <c r="G1297" s="147"/>
      <c r="H1297" s="143"/>
      <c r="I1297" s="143"/>
      <c r="J1297" s="147"/>
      <c r="K1297" s="143"/>
      <c r="L1297" s="143"/>
      <c r="M1297" s="147"/>
      <c r="N1297" s="143"/>
      <c r="O1297" s="143"/>
      <c r="P1297" s="147"/>
      <c r="Q1297" s="143"/>
      <c r="R1297" s="143"/>
      <c r="S1297" s="147"/>
      <c r="T1297" s="143"/>
      <c r="U1297" s="143"/>
      <c r="V1297" s="147"/>
      <c r="W1297" s="143"/>
      <c r="X1297" s="143"/>
      <c r="Y1297" s="147"/>
      <c r="Z1297" s="143"/>
      <c r="AA1297" s="143"/>
      <c r="AB1297" s="147"/>
      <c r="AC1297" s="147"/>
      <c r="AD1297" s="147"/>
      <c r="AE1297" s="143"/>
      <c r="AF1297" s="143"/>
      <c r="AG1297" s="147"/>
      <c r="AH1297" s="147"/>
      <c r="AI1297" s="147"/>
      <c r="AJ1297" s="143"/>
      <c r="AK1297" s="143"/>
      <c r="AL1297" s="147"/>
      <c r="AM1297" s="147"/>
      <c r="AN1297" s="147"/>
      <c r="AO1297" s="221"/>
      <c r="AP1297" s="143"/>
      <c r="AQ1297" s="147"/>
      <c r="AR1297" s="147"/>
      <c r="AS1297" s="147"/>
      <c r="AT1297" s="143"/>
      <c r="AU1297" s="143"/>
      <c r="AV1297" s="147"/>
      <c r="AW1297" s="147"/>
      <c r="AX1297" s="147"/>
      <c r="AY1297" s="143"/>
      <c r="AZ1297" s="147"/>
      <c r="BA1297" s="147"/>
      <c r="BB1297" s="312"/>
      <c r="BC1297" s="245"/>
    </row>
    <row r="1298" spans="1:55" ht="50.25" customHeight="1">
      <c r="A1298" s="309"/>
      <c r="B1298" s="310"/>
      <c r="C1298" s="310"/>
      <c r="D1298" s="172" t="s">
        <v>2</v>
      </c>
      <c r="E1298" s="143">
        <f t="shared" si="1619"/>
        <v>2069.8000000000002</v>
      </c>
      <c r="F1298" s="215">
        <f t="shared" si="1620"/>
        <v>2069.8000000000002</v>
      </c>
      <c r="G1298" s="147"/>
      <c r="H1298" s="143"/>
      <c r="I1298" s="143"/>
      <c r="J1298" s="147"/>
      <c r="K1298" s="143"/>
      <c r="L1298" s="143"/>
      <c r="M1298" s="147"/>
      <c r="N1298" s="143"/>
      <c r="O1298" s="143"/>
      <c r="P1298" s="147"/>
      <c r="Q1298" s="143"/>
      <c r="R1298" s="143"/>
      <c r="S1298" s="147"/>
      <c r="T1298" s="143"/>
      <c r="U1298" s="143"/>
      <c r="V1298" s="147"/>
      <c r="W1298" s="143"/>
      <c r="X1298" s="143"/>
      <c r="Y1298" s="147"/>
      <c r="Z1298" s="143"/>
      <c r="AA1298" s="143"/>
      <c r="AB1298" s="147"/>
      <c r="AC1298" s="147"/>
      <c r="AD1298" s="147"/>
      <c r="AE1298" s="143"/>
      <c r="AF1298" s="143"/>
      <c r="AG1298" s="147"/>
      <c r="AH1298" s="147"/>
      <c r="AI1298" s="147"/>
      <c r="AJ1298" s="221"/>
      <c r="AK1298" s="143"/>
      <c r="AL1298" s="147"/>
      <c r="AM1298" s="147"/>
      <c r="AN1298" s="147"/>
      <c r="AO1298" s="221"/>
      <c r="AP1298" s="143"/>
      <c r="AQ1298" s="147"/>
      <c r="AR1298" s="147"/>
      <c r="AS1298" s="147"/>
      <c r="AT1298" s="221">
        <v>2069.8000000000002</v>
      </c>
      <c r="AU1298" s="221">
        <v>2069.8000000000002</v>
      </c>
      <c r="AV1298" s="147"/>
      <c r="AW1298" s="147"/>
      <c r="AX1298" s="147"/>
      <c r="AY1298" s="221"/>
      <c r="AZ1298" s="147"/>
      <c r="BA1298" s="147"/>
      <c r="BB1298" s="312"/>
      <c r="BC1298" s="245"/>
    </row>
    <row r="1299" spans="1:55" ht="22.5" customHeight="1">
      <c r="A1299" s="309"/>
      <c r="B1299" s="310"/>
      <c r="C1299" s="310"/>
      <c r="D1299" s="244" t="s">
        <v>268</v>
      </c>
      <c r="E1299" s="143">
        <f>H1299+K1299+N1299+Q1299+T1299+W1299+Z1299+AE1299+AJ1299+AO1299+AT1299+AY1299</f>
        <v>0</v>
      </c>
      <c r="F1299" s="143">
        <f t="shared" si="1620"/>
        <v>0</v>
      </c>
      <c r="G1299" s="147"/>
      <c r="H1299" s="143"/>
      <c r="I1299" s="143"/>
      <c r="J1299" s="147"/>
      <c r="K1299" s="143"/>
      <c r="L1299" s="143"/>
      <c r="M1299" s="147"/>
      <c r="N1299" s="143"/>
      <c r="O1299" s="143"/>
      <c r="P1299" s="147"/>
      <c r="Q1299" s="143"/>
      <c r="R1299" s="143"/>
      <c r="S1299" s="147"/>
      <c r="T1299" s="143"/>
      <c r="U1299" s="143"/>
      <c r="V1299" s="147"/>
      <c r="W1299" s="143"/>
      <c r="X1299" s="143"/>
      <c r="Y1299" s="147"/>
      <c r="Z1299" s="143"/>
      <c r="AA1299" s="143"/>
      <c r="AB1299" s="147"/>
      <c r="AC1299" s="147"/>
      <c r="AD1299" s="147"/>
      <c r="AE1299" s="143"/>
      <c r="AF1299" s="143"/>
      <c r="AG1299" s="147"/>
      <c r="AH1299" s="147"/>
      <c r="AI1299" s="147"/>
      <c r="AJ1299" s="221"/>
      <c r="AK1299" s="143"/>
      <c r="AL1299" s="147"/>
      <c r="AM1299" s="147"/>
      <c r="AN1299" s="147"/>
      <c r="AO1299" s="221"/>
      <c r="AP1299" s="143"/>
      <c r="AQ1299" s="147"/>
      <c r="AR1299" s="147"/>
      <c r="AS1299" s="147"/>
      <c r="AT1299" s="221"/>
      <c r="AU1299" s="221"/>
      <c r="AV1299" s="147"/>
      <c r="AW1299" s="147"/>
      <c r="AX1299" s="147"/>
      <c r="AY1299" s="221"/>
      <c r="AZ1299" s="143"/>
      <c r="BA1299" s="147"/>
      <c r="BB1299" s="312"/>
      <c r="BC1299" s="245"/>
    </row>
    <row r="1300" spans="1:55" ht="82.5" customHeight="1">
      <c r="A1300" s="309"/>
      <c r="B1300" s="310"/>
      <c r="C1300" s="310"/>
      <c r="D1300" s="244" t="s">
        <v>274</v>
      </c>
      <c r="E1300" s="143">
        <f t="shared" ref="E1300:E1305" si="1633">H1300+K1300+N1300+Q1300+T1300+W1300+Z1300+AE1300+AJ1300+AO1300+AT1300+AY1300</f>
        <v>0</v>
      </c>
      <c r="F1300" s="143">
        <f t="shared" si="1620"/>
        <v>0</v>
      </c>
      <c r="G1300" s="147"/>
      <c r="H1300" s="143"/>
      <c r="I1300" s="143"/>
      <c r="J1300" s="147"/>
      <c r="K1300" s="143"/>
      <c r="L1300" s="143"/>
      <c r="M1300" s="147"/>
      <c r="N1300" s="143"/>
      <c r="O1300" s="143"/>
      <c r="P1300" s="147"/>
      <c r="Q1300" s="143"/>
      <c r="R1300" s="143"/>
      <c r="S1300" s="147"/>
      <c r="T1300" s="143"/>
      <c r="U1300" s="143"/>
      <c r="V1300" s="147"/>
      <c r="W1300" s="143"/>
      <c r="X1300" s="143"/>
      <c r="Y1300" s="147"/>
      <c r="Z1300" s="143"/>
      <c r="AA1300" s="143"/>
      <c r="AB1300" s="147"/>
      <c r="AC1300" s="147"/>
      <c r="AD1300" s="147"/>
      <c r="AE1300" s="143"/>
      <c r="AF1300" s="143"/>
      <c r="AG1300" s="147"/>
      <c r="AH1300" s="147"/>
      <c r="AI1300" s="147"/>
      <c r="AJ1300" s="221"/>
      <c r="AK1300" s="143"/>
      <c r="AL1300" s="147"/>
      <c r="AM1300" s="147"/>
      <c r="AN1300" s="147"/>
      <c r="AO1300" s="221"/>
      <c r="AP1300" s="143"/>
      <c r="AQ1300" s="147"/>
      <c r="AR1300" s="147"/>
      <c r="AS1300" s="147"/>
      <c r="AT1300" s="221"/>
      <c r="AU1300" s="221"/>
      <c r="AV1300" s="147"/>
      <c r="AW1300" s="147"/>
      <c r="AX1300" s="147"/>
      <c r="AY1300" s="147"/>
      <c r="AZ1300" s="147"/>
      <c r="BA1300" s="147"/>
      <c r="BB1300" s="312"/>
      <c r="BC1300" s="245"/>
    </row>
    <row r="1301" spans="1:55" ht="22.5" customHeight="1">
      <c r="A1301" s="309"/>
      <c r="B1301" s="310"/>
      <c r="C1301" s="310"/>
      <c r="D1301" s="244" t="s">
        <v>269</v>
      </c>
      <c r="E1301" s="143">
        <f t="shared" si="1633"/>
        <v>229.98</v>
      </c>
      <c r="F1301" s="143">
        <f t="shared" si="1620"/>
        <v>229.98</v>
      </c>
      <c r="G1301" s="147"/>
      <c r="H1301" s="143"/>
      <c r="I1301" s="143"/>
      <c r="J1301" s="147"/>
      <c r="K1301" s="143"/>
      <c r="L1301" s="143"/>
      <c r="M1301" s="147"/>
      <c r="N1301" s="143"/>
      <c r="O1301" s="143"/>
      <c r="P1301" s="147"/>
      <c r="Q1301" s="143"/>
      <c r="R1301" s="143"/>
      <c r="S1301" s="147"/>
      <c r="T1301" s="143"/>
      <c r="U1301" s="143"/>
      <c r="V1301" s="147"/>
      <c r="W1301" s="143"/>
      <c r="X1301" s="143"/>
      <c r="Y1301" s="147"/>
      <c r="Z1301" s="143"/>
      <c r="AA1301" s="143"/>
      <c r="AB1301" s="147"/>
      <c r="AC1301" s="147"/>
      <c r="AD1301" s="147"/>
      <c r="AE1301" s="143"/>
      <c r="AF1301" s="143"/>
      <c r="AG1301" s="147"/>
      <c r="AH1301" s="147"/>
      <c r="AI1301" s="147"/>
      <c r="AJ1301" s="221"/>
      <c r="AK1301" s="143"/>
      <c r="AL1301" s="147"/>
      <c r="AM1301" s="147"/>
      <c r="AN1301" s="147"/>
      <c r="AO1301" s="221"/>
      <c r="AP1301" s="143"/>
      <c r="AQ1301" s="147"/>
      <c r="AR1301" s="147"/>
      <c r="AS1301" s="147"/>
      <c r="AT1301" s="221">
        <v>229.98</v>
      </c>
      <c r="AU1301" s="221">
        <v>229.98</v>
      </c>
      <c r="AV1301" s="147"/>
      <c r="AW1301" s="147"/>
      <c r="AX1301" s="147"/>
      <c r="AY1301" s="160">
        <v>0</v>
      </c>
      <c r="AZ1301" s="147"/>
      <c r="BA1301" s="147"/>
      <c r="BB1301" s="312"/>
      <c r="BC1301" s="245"/>
    </row>
    <row r="1302" spans="1:55" ht="31.2">
      <c r="A1302" s="309"/>
      <c r="B1302" s="310"/>
      <c r="C1302" s="310"/>
      <c r="D1302" s="245" t="s">
        <v>43</v>
      </c>
      <c r="E1302" s="143">
        <f t="shared" si="1633"/>
        <v>0</v>
      </c>
      <c r="F1302" s="143">
        <f t="shared" si="1620"/>
        <v>0</v>
      </c>
      <c r="G1302" s="147"/>
      <c r="H1302" s="143"/>
      <c r="I1302" s="143"/>
      <c r="J1302" s="147"/>
      <c r="K1302" s="143"/>
      <c r="L1302" s="143"/>
      <c r="M1302" s="147"/>
      <c r="N1302" s="143"/>
      <c r="O1302" s="143"/>
      <c r="P1302" s="147"/>
      <c r="Q1302" s="143"/>
      <c r="R1302" s="143"/>
      <c r="S1302" s="147"/>
      <c r="T1302" s="143"/>
      <c r="U1302" s="143"/>
      <c r="V1302" s="147"/>
      <c r="W1302" s="143"/>
      <c r="X1302" s="143"/>
      <c r="Y1302" s="147"/>
      <c r="Z1302" s="143"/>
      <c r="AA1302" s="143"/>
      <c r="AB1302" s="147"/>
      <c r="AC1302" s="147"/>
      <c r="AD1302" s="147"/>
      <c r="AE1302" s="143"/>
      <c r="AF1302" s="143"/>
      <c r="AG1302" s="147"/>
      <c r="AH1302" s="147"/>
      <c r="AI1302" s="147"/>
      <c r="AJ1302" s="143"/>
      <c r="AK1302" s="143"/>
      <c r="AL1302" s="147"/>
      <c r="AM1302" s="147"/>
      <c r="AN1302" s="147"/>
      <c r="AO1302" s="143"/>
      <c r="AP1302" s="143"/>
      <c r="AQ1302" s="147"/>
      <c r="AR1302" s="147"/>
      <c r="AS1302" s="147"/>
      <c r="AT1302" s="143"/>
      <c r="AU1302" s="143"/>
      <c r="AV1302" s="147"/>
      <c r="AW1302" s="147"/>
      <c r="AX1302" s="147"/>
      <c r="AY1302" s="147"/>
      <c r="AZ1302" s="147"/>
      <c r="BA1302" s="147"/>
      <c r="BB1302" s="313"/>
      <c r="BC1302" s="245"/>
    </row>
    <row r="1303" spans="1:55" ht="22.5" customHeight="1">
      <c r="A1303" s="309" t="s">
        <v>657</v>
      </c>
      <c r="B1303" s="310" t="s">
        <v>663</v>
      </c>
      <c r="C1303" s="310" t="s">
        <v>293</v>
      </c>
      <c r="D1303" s="150" t="s">
        <v>41</v>
      </c>
      <c r="E1303" s="143">
        <f t="shared" si="1633"/>
        <v>3888.89</v>
      </c>
      <c r="F1303" s="143">
        <f t="shared" ref="F1303:F1309" si="1634">I1303+L1303+O1303+R1303+U1303+X1303+AA1303+AF1303+AK1303+AP1303+AU1303+AZ1303</f>
        <v>0</v>
      </c>
      <c r="G1303" s="147"/>
      <c r="H1303" s="143">
        <f>H1304+H1305+H1306+H1308+H1309</f>
        <v>0</v>
      </c>
      <c r="I1303" s="143">
        <f t="shared" ref="I1303" si="1635">I1304+I1305+I1306+I1308+I1309</f>
        <v>0</v>
      </c>
      <c r="J1303" s="143"/>
      <c r="K1303" s="143">
        <f t="shared" ref="K1303:L1303" si="1636">K1304+K1305+K1306+K1308+K1309</f>
        <v>0</v>
      </c>
      <c r="L1303" s="143">
        <f t="shared" si="1636"/>
        <v>0</v>
      </c>
      <c r="M1303" s="143"/>
      <c r="N1303" s="143">
        <f t="shared" ref="N1303:O1303" si="1637">N1304+N1305+N1306+N1308+N1309</f>
        <v>0</v>
      </c>
      <c r="O1303" s="143">
        <f t="shared" si="1637"/>
        <v>0</v>
      </c>
      <c r="P1303" s="143"/>
      <c r="Q1303" s="143">
        <f t="shared" ref="Q1303:R1303" si="1638">Q1304+Q1305+Q1306+Q1308+Q1309</f>
        <v>0</v>
      </c>
      <c r="R1303" s="143">
        <f t="shared" si="1638"/>
        <v>0</v>
      </c>
      <c r="S1303" s="143"/>
      <c r="T1303" s="143">
        <f t="shared" ref="T1303:U1303" si="1639">T1304+T1305+T1306+T1308+T1309</f>
        <v>0</v>
      </c>
      <c r="U1303" s="143">
        <f t="shared" si="1639"/>
        <v>0</v>
      </c>
      <c r="V1303" s="143"/>
      <c r="W1303" s="143">
        <f t="shared" ref="W1303:X1303" si="1640">W1304+W1305+W1306+W1308+W1309</f>
        <v>0</v>
      </c>
      <c r="X1303" s="143">
        <f t="shared" si="1640"/>
        <v>0</v>
      </c>
      <c r="Y1303" s="143"/>
      <c r="Z1303" s="143">
        <f t="shared" ref="Z1303:AC1303" si="1641">Z1304+Z1305+Z1306+Z1308+Z1309</f>
        <v>0</v>
      </c>
      <c r="AA1303" s="143">
        <f t="shared" si="1641"/>
        <v>0</v>
      </c>
      <c r="AB1303" s="143">
        <f t="shared" si="1641"/>
        <v>0</v>
      </c>
      <c r="AC1303" s="143">
        <f t="shared" si="1641"/>
        <v>0</v>
      </c>
      <c r="AD1303" s="143"/>
      <c r="AE1303" s="143">
        <f t="shared" ref="AE1303:AH1303" si="1642">AE1304+AE1305+AE1306+AE1308+AE1309</f>
        <v>0</v>
      </c>
      <c r="AF1303" s="143">
        <f t="shared" si="1642"/>
        <v>0</v>
      </c>
      <c r="AG1303" s="143">
        <f t="shared" si="1642"/>
        <v>0</v>
      </c>
      <c r="AH1303" s="143">
        <f t="shared" si="1642"/>
        <v>0</v>
      </c>
      <c r="AI1303" s="143"/>
      <c r="AJ1303" s="143">
        <f t="shared" ref="AJ1303:AM1303" si="1643">AJ1304+AJ1305+AJ1306+AJ1308+AJ1309</f>
        <v>0</v>
      </c>
      <c r="AK1303" s="143">
        <f t="shared" si="1643"/>
        <v>0</v>
      </c>
      <c r="AL1303" s="143">
        <f t="shared" si="1643"/>
        <v>0</v>
      </c>
      <c r="AM1303" s="143">
        <f t="shared" si="1643"/>
        <v>0</v>
      </c>
      <c r="AN1303" s="143"/>
      <c r="AO1303" s="143">
        <f t="shared" ref="AO1303:AR1303" si="1644">AO1304+AO1305+AO1306+AO1308+AO1309</f>
        <v>0</v>
      </c>
      <c r="AP1303" s="143">
        <f t="shared" si="1644"/>
        <v>0</v>
      </c>
      <c r="AQ1303" s="143">
        <f t="shared" si="1644"/>
        <v>0</v>
      </c>
      <c r="AR1303" s="143">
        <f t="shared" si="1644"/>
        <v>0</v>
      </c>
      <c r="AS1303" s="143"/>
      <c r="AT1303" s="143">
        <f t="shared" ref="AT1303:AW1303" si="1645">AT1304+AT1305+AT1306+AT1308+AT1309</f>
        <v>0</v>
      </c>
      <c r="AU1303" s="143">
        <f t="shared" si="1645"/>
        <v>0</v>
      </c>
      <c r="AV1303" s="143">
        <f t="shared" si="1645"/>
        <v>0</v>
      </c>
      <c r="AW1303" s="143">
        <f t="shared" si="1645"/>
        <v>0</v>
      </c>
      <c r="AX1303" s="143"/>
      <c r="AY1303" s="143">
        <f t="shared" ref="AY1303:AZ1303" si="1646">AY1304+AY1305+AY1306+AY1308+AY1309</f>
        <v>3888.89</v>
      </c>
      <c r="AZ1303" s="143">
        <f t="shared" si="1646"/>
        <v>0</v>
      </c>
      <c r="BA1303" s="147"/>
      <c r="BB1303" s="311" t="s">
        <v>711</v>
      </c>
      <c r="BC1303" s="245"/>
    </row>
    <row r="1304" spans="1:55" ht="32.25" customHeight="1">
      <c r="A1304" s="309"/>
      <c r="B1304" s="310"/>
      <c r="C1304" s="310"/>
      <c r="D1304" s="148" t="s">
        <v>37</v>
      </c>
      <c r="E1304" s="143">
        <f t="shared" si="1633"/>
        <v>0</v>
      </c>
      <c r="F1304" s="143">
        <f t="shared" si="1634"/>
        <v>0</v>
      </c>
      <c r="G1304" s="147"/>
      <c r="H1304" s="143"/>
      <c r="I1304" s="143"/>
      <c r="J1304" s="147"/>
      <c r="K1304" s="143"/>
      <c r="L1304" s="143"/>
      <c r="M1304" s="147"/>
      <c r="N1304" s="143"/>
      <c r="O1304" s="143"/>
      <c r="P1304" s="147"/>
      <c r="Q1304" s="143"/>
      <c r="R1304" s="143"/>
      <c r="S1304" s="147"/>
      <c r="T1304" s="143"/>
      <c r="U1304" s="143"/>
      <c r="V1304" s="147"/>
      <c r="W1304" s="143"/>
      <c r="X1304" s="143"/>
      <c r="Y1304" s="147"/>
      <c r="Z1304" s="143"/>
      <c r="AA1304" s="143"/>
      <c r="AB1304" s="147"/>
      <c r="AC1304" s="147"/>
      <c r="AD1304" s="147"/>
      <c r="AE1304" s="143"/>
      <c r="AF1304" s="143"/>
      <c r="AG1304" s="147"/>
      <c r="AH1304" s="147"/>
      <c r="AI1304" s="147"/>
      <c r="AJ1304" s="143"/>
      <c r="AK1304" s="143"/>
      <c r="AL1304" s="147"/>
      <c r="AM1304" s="147"/>
      <c r="AN1304" s="147"/>
      <c r="AO1304" s="221"/>
      <c r="AP1304" s="143"/>
      <c r="AQ1304" s="147"/>
      <c r="AR1304" s="147"/>
      <c r="AS1304" s="147"/>
      <c r="AT1304" s="143"/>
      <c r="AU1304" s="143"/>
      <c r="AV1304" s="147"/>
      <c r="AW1304" s="147"/>
      <c r="AX1304" s="147"/>
      <c r="AY1304" s="143"/>
      <c r="AZ1304" s="147"/>
      <c r="BA1304" s="147"/>
      <c r="BB1304" s="312"/>
      <c r="BC1304" s="245"/>
    </row>
    <row r="1305" spans="1:55" ht="50.25" customHeight="1">
      <c r="A1305" s="309"/>
      <c r="B1305" s="310"/>
      <c r="C1305" s="310"/>
      <c r="D1305" s="172" t="s">
        <v>2</v>
      </c>
      <c r="E1305" s="143">
        <f t="shared" si="1633"/>
        <v>3500</v>
      </c>
      <c r="F1305" s="215">
        <f t="shared" si="1634"/>
        <v>0</v>
      </c>
      <c r="G1305" s="147"/>
      <c r="H1305" s="143"/>
      <c r="I1305" s="143"/>
      <c r="J1305" s="147"/>
      <c r="K1305" s="143"/>
      <c r="L1305" s="143"/>
      <c r="M1305" s="147"/>
      <c r="N1305" s="143"/>
      <c r="O1305" s="143"/>
      <c r="P1305" s="147"/>
      <c r="Q1305" s="143"/>
      <c r="R1305" s="143"/>
      <c r="S1305" s="147"/>
      <c r="T1305" s="143"/>
      <c r="U1305" s="143"/>
      <c r="V1305" s="147"/>
      <c r="W1305" s="143"/>
      <c r="X1305" s="143"/>
      <c r="Y1305" s="147"/>
      <c r="Z1305" s="143"/>
      <c r="AA1305" s="143"/>
      <c r="AB1305" s="147"/>
      <c r="AC1305" s="147"/>
      <c r="AD1305" s="147"/>
      <c r="AE1305" s="143"/>
      <c r="AF1305" s="143"/>
      <c r="AG1305" s="147"/>
      <c r="AH1305" s="147"/>
      <c r="AI1305" s="147"/>
      <c r="AJ1305" s="221"/>
      <c r="AK1305" s="143"/>
      <c r="AL1305" s="147"/>
      <c r="AM1305" s="147"/>
      <c r="AN1305" s="147"/>
      <c r="AO1305" s="221"/>
      <c r="AP1305" s="143"/>
      <c r="AQ1305" s="147"/>
      <c r="AR1305" s="147"/>
      <c r="AS1305" s="147"/>
      <c r="AT1305" s="221"/>
      <c r="AU1305" s="221"/>
      <c r="AV1305" s="147"/>
      <c r="AW1305" s="147"/>
      <c r="AX1305" s="147"/>
      <c r="AY1305" s="221">
        <v>3500</v>
      </c>
      <c r="AZ1305" s="147"/>
      <c r="BA1305" s="147"/>
      <c r="BB1305" s="312"/>
      <c r="BC1305" s="245"/>
    </row>
    <row r="1306" spans="1:55" ht="22.5" customHeight="1">
      <c r="A1306" s="309"/>
      <c r="B1306" s="310"/>
      <c r="C1306" s="310"/>
      <c r="D1306" s="244" t="s">
        <v>268</v>
      </c>
      <c r="E1306" s="143">
        <f>H1306+K1306+N1306+Q1306+T1306+W1306+Z1306+AE1306+AJ1306+AO1306+AT1306+AY1306</f>
        <v>0</v>
      </c>
      <c r="F1306" s="143">
        <f t="shared" si="1634"/>
        <v>0</v>
      </c>
      <c r="G1306" s="147"/>
      <c r="H1306" s="143"/>
      <c r="I1306" s="143"/>
      <c r="J1306" s="147"/>
      <c r="K1306" s="143"/>
      <c r="L1306" s="143"/>
      <c r="M1306" s="147"/>
      <c r="N1306" s="143"/>
      <c r="O1306" s="143"/>
      <c r="P1306" s="147"/>
      <c r="Q1306" s="143"/>
      <c r="R1306" s="143"/>
      <c r="S1306" s="147"/>
      <c r="T1306" s="143"/>
      <c r="U1306" s="143"/>
      <c r="V1306" s="147"/>
      <c r="W1306" s="143"/>
      <c r="X1306" s="143"/>
      <c r="Y1306" s="147"/>
      <c r="Z1306" s="143"/>
      <c r="AA1306" s="143"/>
      <c r="AB1306" s="147"/>
      <c r="AC1306" s="147"/>
      <c r="AD1306" s="147"/>
      <c r="AE1306" s="143"/>
      <c r="AF1306" s="143"/>
      <c r="AG1306" s="147"/>
      <c r="AH1306" s="147"/>
      <c r="AI1306" s="147"/>
      <c r="AJ1306" s="221"/>
      <c r="AK1306" s="143"/>
      <c r="AL1306" s="147"/>
      <c r="AM1306" s="147"/>
      <c r="AN1306" s="147"/>
      <c r="AO1306" s="221"/>
      <c r="AP1306" s="143"/>
      <c r="AQ1306" s="147"/>
      <c r="AR1306" s="147"/>
      <c r="AS1306" s="147"/>
      <c r="AT1306" s="221"/>
      <c r="AU1306" s="221"/>
      <c r="AV1306" s="147"/>
      <c r="AW1306" s="147"/>
      <c r="AX1306" s="147"/>
      <c r="AY1306" s="221"/>
      <c r="AZ1306" s="143"/>
      <c r="BA1306" s="147"/>
      <c r="BB1306" s="312"/>
      <c r="BC1306" s="245"/>
    </row>
    <row r="1307" spans="1:55" ht="82.5" customHeight="1">
      <c r="A1307" s="309"/>
      <c r="B1307" s="310"/>
      <c r="C1307" s="310"/>
      <c r="D1307" s="244" t="s">
        <v>274</v>
      </c>
      <c r="E1307" s="143">
        <f t="shared" ref="E1307:E1312" si="1647">H1307+K1307+N1307+Q1307+T1307+W1307+Z1307+AE1307+AJ1307+AO1307+AT1307+AY1307</f>
        <v>0</v>
      </c>
      <c r="F1307" s="143">
        <f t="shared" si="1634"/>
        <v>0</v>
      </c>
      <c r="G1307" s="147"/>
      <c r="H1307" s="143"/>
      <c r="I1307" s="143"/>
      <c r="J1307" s="147"/>
      <c r="K1307" s="143"/>
      <c r="L1307" s="143"/>
      <c r="M1307" s="147"/>
      <c r="N1307" s="143"/>
      <c r="O1307" s="143"/>
      <c r="P1307" s="147"/>
      <c r="Q1307" s="143"/>
      <c r="R1307" s="143"/>
      <c r="S1307" s="147"/>
      <c r="T1307" s="143"/>
      <c r="U1307" s="143"/>
      <c r="V1307" s="147"/>
      <c r="W1307" s="143"/>
      <c r="X1307" s="143"/>
      <c r="Y1307" s="147"/>
      <c r="Z1307" s="143"/>
      <c r="AA1307" s="143"/>
      <c r="AB1307" s="147"/>
      <c r="AC1307" s="147"/>
      <c r="AD1307" s="147"/>
      <c r="AE1307" s="143"/>
      <c r="AF1307" s="143"/>
      <c r="AG1307" s="147"/>
      <c r="AH1307" s="147"/>
      <c r="AI1307" s="147"/>
      <c r="AJ1307" s="221"/>
      <c r="AK1307" s="143"/>
      <c r="AL1307" s="147"/>
      <c r="AM1307" s="147"/>
      <c r="AN1307" s="147"/>
      <c r="AO1307" s="221"/>
      <c r="AP1307" s="143"/>
      <c r="AQ1307" s="147"/>
      <c r="AR1307" s="147"/>
      <c r="AS1307" s="147"/>
      <c r="AT1307" s="221"/>
      <c r="AU1307" s="221"/>
      <c r="AV1307" s="147"/>
      <c r="AW1307" s="147"/>
      <c r="AX1307" s="147"/>
      <c r="AY1307" s="221"/>
      <c r="AZ1307" s="147"/>
      <c r="BA1307" s="147"/>
      <c r="BB1307" s="312"/>
      <c r="BC1307" s="245"/>
    </row>
    <row r="1308" spans="1:55" ht="22.5" customHeight="1">
      <c r="A1308" s="309"/>
      <c r="B1308" s="310"/>
      <c r="C1308" s="310"/>
      <c r="D1308" s="244" t="s">
        <v>269</v>
      </c>
      <c r="E1308" s="143">
        <f t="shared" si="1647"/>
        <v>388.89</v>
      </c>
      <c r="F1308" s="143">
        <f t="shared" si="1634"/>
        <v>0</v>
      </c>
      <c r="G1308" s="147"/>
      <c r="H1308" s="143"/>
      <c r="I1308" s="143"/>
      <c r="J1308" s="147"/>
      <c r="K1308" s="143"/>
      <c r="L1308" s="143"/>
      <c r="M1308" s="147"/>
      <c r="N1308" s="143"/>
      <c r="O1308" s="143"/>
      <c r="P1308" s="147"/>
      <c r="Q1308" s="143"/>
      <c r="R1308" s="143"/>
      <c r="S1308" s="147"/>
      <c r="T1308" s="143"/>
      <c r="U1308" s="143"/>
      <c r="V1308" s="147"/>
      <c r="W1308" s="143"/>
      <c r="X1308" s="143"/>
      <c r="Y1308" s="147"/>
      <c r="Z1308" s="143"/>
      <c r="AA1308" s="143"/>
      <c r="AB1308" s="147"/>
      <c r="AC1308" s="147"/>
      <c r="AD1308" s="147"/>
      <c r="AE1308" s="143"/>
      <c r="AF1308" s="143"/>
      <c r="AG1308" s="147"/>
      <c r="AH1308" s="147"/>
      <c r="AI1308" s="147"/>
      <c r="AJ1308" s="221"/>
      <c r="AK1308" s="143"/>
      <c r="AL1308" s="147"/>
      <c r="AM1308" s="147"/>
      <c r="AN1308" s="147"/>
      <c r="AO1308" s="221"/>
      <c r="AP1308" s="143"/>
      <c r="AQ1308" s="147"/>
      <c r="AR1308" s="147"/>
      <c r="AS1308" s="147"/>
      <c r="AT1308" s="221"/>
      <c r="AU1308" s="221"/>
      <c r="AV1308" s="147"/>
      <c r="AW1308" s="147"/>
      <c r="AX1308" s="147"/>
      <c r="AY1308" s="221">
        <v>388.89</v>
      </c>
      <c r="AZ1308" s="147"/>
      <c r="BA1308" s="147"/>
      <c r="BB1308" s="312"/>
      <c r="BC1308" s="245"/>
    </row>
    <row r="1309" spans="1:55" ht="31.2">
      <c r="A1309" s="309"/>
      <c r="B1309" s="310"/>
      <c r="C1309" s="310"/>
      <c r="D1309" s="245" t="s">
        <v>43</v>
      </c>
      <c r="E1309" s="143">
        <f t="shared" si="1647"/>
        <v>0</v>
      </c>
      <c r="F1309" s="143">
        <f t="shared" si="1634"/>
        <v>0</v>
      </c>
      <c r="G1309" s="147"/>
      <c r="H1309" s="143"/>
      <c r="I1309" s="143"/>
      <c r="J1309" s="147"/>
      <c r="K1309" s="143"/>
      <c r="L1309" s="143"/>
      <c r="M1309" s="147"/>
      <c r="N1309" s="143"/>
      <c r="O1309" s="143"/>
      <c r="P1309" s="147"/>
      <c r="Q1309" s="143"/>
      <c r="R1309" s="143"/>
      <c r="S1309" s="147"/>
      <c r="T1309" s="143"/>
      <c r="U1309" s="143"/>
      <c r="V1309" s="147"/>
      <c r="W1309" s="143"/>
      <c r="X1309" s="143"/>
      <c r="Y1309" s="147"/>
      <c r="Z1309" s="143"/>
      <c r="AA1309" s="143"/>
      <c r="AB1309" s="147"/>
      <c r="AC1309" s="147"/>
      <c r="AD1309" s="147"/>
      <c r="AE1309" s="143"/>
      <c r="AF1309" s="143"/>
      <c r="AG1309" s="147"/>
      <c r="AH1309" s="147"/>
      <c r="AI1309" s="147"/>
      <c r="AJ1309" s="143"/>
      <c r="AK1309" s="143"/>
      <c r="AL1309" s="147"/>
      <c r="AM1309" s="147"/>
      <c r="AN1309" s="147"/>
      <c r="AO1309" s="143"/>
      <c r="AP1309" s="143"/>
      <c r="AQ1309" s="147"/>
      <c r="AR1309" s="147"/>
      <c r="AS1309" s="147"/>
      <c r="AT1309" s="143"/>
      <c r="AU1309" s="143"/>
      <c r="AV1309" s="147"/>
      <c r="AW1309" s="147"/>
      <c r="AX1309" s="147"/>
      <c r="AY1309" s="147"/>
      <c r="AZ1309" s="147"/>
      <c r="BA1309" s="147"/>
      <c r="BB1309" s="313"/>
      <c r="BC1309" s="245"/>
    </row>
    <row r="1310" spans="1:55" ht="22.5" customHeight="1">
      <c r="A1310" s="309" t="s">
        <v>658</v>
      </c>
      <c r="B1310" s="310" t="s">
        <v>664</v>
      </c>
      <c r="C1310" s="310" t="s">
        <v>293</v>
      </c>
      <c r="D1310" s="150" t="s">
        <v>41</v>
      </c>
      <c r="E1310" s="143">
        <f t="shared" si="1647"/>
        <v>1666.67</v>
      </c>
      <c r="F1310" s="143">
        <f t="shared" ref="F1310:F1316" si="1648">I1310+L1310+O1310+R1310+U1310+X1310+AA1310+AF1310+AK1310+AP1310+AU1310+AZ1310</f>
        <v>1666.67</v>
      </c>
      <c r="G1310" s="147"/>
      <c r="H1310" s="143">
        <f>H1311+H1312+H1313+H1315+H1316</f>
        <v>0</v>
      </c>
      <c r="I1310" s="143">
        <f t="shared" ref="I1310" si="1649">I1311+I1312+I1313+I1315+I1316</f>
        <v>0</v>
      </c>
      <c r="J1310" s="143"/>
      <c r="K1310" s="143">
        <f t="shared" ref="K1310:L1310" si="1650">K1311+K1312+K1313+K1315+K1316</f>
        <v>0</v>
      </c>
      <c r="L1310" s="143">
        <f t="shared" si="1650"/>
        <v>0</v>
      </c>
      <c r="M1310" s="143"/>
      <c r="N1310" s="143">
        <f t="shared" ref="N1310:O1310" si="1651">N1311+N1312+N1313+N1315+N1316</f>
        <v>0</v>
      </c>
      <c r="O1310" s="143">
        <f t="shared" si="1651"/>
        <v>0</v>
      </c>
      <c r="P1310" s="143"/>
      <c r="Q1310" s="143">
        <f t="shared" ref="Q1310:R1310" si="1652">Q1311+Q1312+Q1313+Q1315+Q1316</f>
        <v>0</v>
      </c>
      <c r="R1310" s="143">
        <f t="shared" si="1652"/>
        <v>0</v>
      </c>
      <c r="S1310" s="143"/>
      <c r="T1310" s="143">
        <f t="shared" ref="T1310:U1310" si="1653">T1311+T1312+T1313+T1315+T1316</f>
        <v>0</v>
      </c>
      <c r="U1310" s="143">
        <f t="shared" si="1653"/>
        <v>0</v>
      </c>
      <c r="V1310" s="143"/>
      <c r="W1310" s="143">
        <f t="shared" ref="W1310:X1310" si="1654">W1311+W1312+W1313+W1315+W1316</f>
        <v>0</v>
      </c>
      <c r="X1310" s="143">
        <f t="shared" si="1654"/>
        <v>0</v>
      </c>
      <c r="Y1310" s="143"/>
      <c r="Z1310" s="143">
        <f t="shared" ref="Z1310:AC1310" si="1655">Z1311+Z1312+Z1313+Z1315+Z1316</f>
        <v>0</v>
      </c>
      <c r="AA1310" s="143">
        <f t="shared" si="1655"/>
        <v>0</v>
      </c>
      <c r="AB1310" s="143">
        <f t="shared" si="1655"/>
        <v>0</v>
      </c>
      <c r="AC1310" s="143">
        <f t="shared" si="1655"/>
        <v>0</v>
      </c>
      <c r="AD1310" s="143"/>
      <c r="AE1310" s="143">
        <f t="shared" ref="AE1310:AH1310" si="1656">AE1311+AE1312+AE1313+AE1315+AE1316</f>
        <v>0</v>
      </c>
      <c r="AF1310" s="143">
        <f t="shared" si="1656"/>
        <v>0</v>
      </c>
      <c r="AG1310" s="143">
        <f t="shared" si="1656"/>
        <v>0</v>
      </c>
      <c r="AH1310" s="143">
        <f t="shared" si="1656"/>
        <v>0</v>
      </c>
      <c r="AI1310" s="143"/>
      <c r="AJ1310" s="143">
        <f t="shared" ref="AJ1310:AM1310" si="1657">AJ1311+AJ1312+AJ1313+AJ1315+AJ1316</f>
        <v>0</v>
      </c>
      <c r="AK1310" s="143">
        <f t="shared" si="1657"/>
        <v>0</v>
      </c>
      <c r="AL1310" s="143">
        <f t="shared" si="1657"/>
        <v>0</v>
      </c>
      <c r="AM1310" s="143">
        <f t="shared" si="1657"/>
        <v>0</v>
      </c>
      <c r="AN1310" s="143"/>
      <c r="AO1310" s="143">
        <f t="shared" ref="AO1310:AR1310" si="1658">AO1311+AO1312+AO1313+AO1315+AO1316</f>
        <v>1666.67</v>
      </c>
      <c r="AP1310" s="143">
        <f t="shared" si="1658"/>
        <v>1666.67</v>
      </c>
      <c r="AQ1310" s="143">
        <f t="shared" si="1658"/>
        <v>0</v>
      </c>
      <c r="AR1310" s="143">
        <f t="shared" si="1658"/>
        <v>0</v>
      </c>
      <c r="AS1310" s="143"/>
      <c r="AT1310" s="143">
        <f t="shared" ref="AT1310:AW1310" si="1659">AT1311+AT1312+AT1313+AT1315+AT1316</f>
        <v>0</v>
      </c>
      <c r="AU1310" s="143">
        <f t="shared" si="1659"/>
        <v>0</v>
      </c>
      <c r="AV1310" s="143">
        <f t="shared" si="1659"/>
        <v>0</v>
      </c>
      <c r="AW1310" s="143">
        <f t="shared" si="1659"/>
        <v>0</v>
      </c>
      <c r="AX1310" s="143"/>
      <c r="AY1310" s="143">
        <f t="shared" ref="AY1310:AZ1310" si="1660">AY1311+AY1312+AY1313+AY1315+AY1316</f>
        <v>0</v>
      </c>
      <c r="AZ1310" s="143">
        <f t="shared" si="1660"/>
        <v>0</v>
      </c>
      <c r="BA1310" s="147"/>
      <c r="BB1310" s="311" t="s">
        <v>711</v>
      </c>
      <c r="BC1310" s="245"/>
    </row>
    <row r="1311" spans="1:55" ht="32.25" customHeight="1">
      <c r="A1311" s="309"/>
      <c r="B1311" s="310"/>
      <c r="C1311" s="310"/>
      <c r="D1311" s="148" t="s">
        <v>37</v>
      </c>
      <c r="E1311" s="143">
        <f t="shared" si="1647"/>
        <v>0</v>
      </c>
      <c r="F1311" s="143">
        <f t="shared" si="1648"/>
        <v>0</v>
      </c>
      <c r="G1311" s="147"/>
      <c r="H1311" s="143"/>
      <c r="I1311" s="143"/>
      <c r="J1311" s="147"/>
      <c r="K1311" s="143"/>
      <c r="L1311" s="143"/>
      <c r="M1311" s="147"/>
      <c r="N1311" s="143"/>
      <c r="O1311" s="143"/>
      <c r="P1311" s="147"/>
      <c r="Q1311" s="143"/>
      <c r="R1311" s="143"/>
      <c r="S1311" s="147"/>
      <c r="T1311" s="143"/>
      <c r="U1311" s="143"/>
      <c r="V1311" s="147"/>
      <c r="W1311" s="143"/>
      <c r="X1311" s="143"/>
      <c r="Y1311" s="147"/>
      <c r="Z1311" s="143"/>
      <c r="AA1311" s="143"/>
      <c r="AB1311" s="147"/>
      <c r="AC1311" s="147"/>
      <c r="AD1311" s="147"/>
      <c r="AE1311" s="143"/>
      <c r="AF1311" s="143"/>
      <c r="AG1311" s="147"/>
      <c r="AH1311" s="147"/>
      <c r="AI1311" s="147"/>
      <c r="AJ1311" s="143"/>
      <c r="AK1311" s="143"/>
      <c r="AL1311" s="147"/>
      <c r="AM1311" s="147"/>
      <c r="AN1311" s="147"/>
      <c r="AO1311" s="221"/>
      <c r="AP1311" s="143"/>
      <c r="AQ1311" s="147"/>
      <c r="AR1311" s="147"/>
      <c r="AS1311" s="147"/>
      <c r="AT1311" s="143"/>
      <c r="AU1311" s="143"/>
      <c r="AV1311" s="147"/>
      <c r="AW1311" s="147"/>
      <c r="AX1311" s="147"/>
      <c r="AY1311" s="143"/>
      <c r="AZ1311" s="147"/>
      <c r="BA1311" s="147"/>
      <c r="BB1311" s="312"/>
      <c r="BC1311" s="245"/>
    </row>
    <row r="1312" spans="1:55" ht="50.25" customHeight="1">
      <c r="A1312" s="309"/>
      <c r="B1312" s="310"/>
      <c r="C1312" s="310"/>
      <c r="D1312" s="172" t="s">
        <v>2</v>
      </c>
      <c r="E1312" s="143">
        <f t="shared" si="1647"/>
        <v>1500</v>
      </c>
      <c r="F1312" s="215">
        <f t="shared" si="1648"/>
        <v>1500</v>
      </c>
      <c r="G1312" s="147"/>
      <c r="H1312" s="143"/>
      <c r="I1312" s="143"/>
      <c r="J1312" s="147"/>
      <c r="K1312" s="143"/>
      <c r="L1312" s="143"/>
      <c r="M1312" s="147"/>
      <c r="N1312" s="143"/>
      <c r="O1312" s="143"/>
      <c r="P1312" s="147"/>
      <c r="Q1312" s="143"/>
      <c r="R1312" s="143"/>
      <c r="S1312" s="147"/>
      <c r="T1312" s="143"/>
      <c r="U1312" s="143"/>
      <c r="V1312" s="147"/>
      <c r="W1312" s="143"/>
      <c r="X1312" s="143"/>
      <c r="Y1312" s="147"/>
      <c r="Z1312" s="143"/>
      <c r="AA1312" s="143"/>
      <c r="AB1312" s="147"/>
      <c r="AC1312" s="147"/>
      <c r="AD1312" s="147"/>
      <c r="AE1312" s="143"/>
      <c r="AF1312" s="143"/>
      <c r="AG1312" s="147"/>
      <c r="AH1312" s="147"/>
      <c r="AI1312" s="147"/>
      <c r="AJ1312" s="221"/>
      <c r="AK1312" s="143"/>
      <c r="AL1312" s="147"/>
      <c r="AM1312" s="147"/>
      <c r="AN1312" s="147"/>
      <c r="AO1312" s="230">
        <v>1500</v>
      </c>
      <c r="AP1312" s="230">
        <v>1500</v>
      </c>
      <c r="AQ1312" s="147"/>
      <c r="AR1312" s="147"/>
      <c r="AS1312" s="147"/>
      <c r="AT1312" s="143"/>
      <c r="AU1312" s="143"/>
      <c r="AV1312" s="147"/>
      <c r="AW1312" s="147"/>
      <c r="AX1312" s="147"/>
      <c r="AY1312" s="221"/>
      <c r="AZ1312" s="147"/>
      <c r="BA1312" s="147"/>
      <c r="BB1312" s="312"/>
      <c r="BC1312" s="245"/>
    </row>
    <row r="1313" spans="1:55" ht="22.5" customHeight="1">
      <c r="A1313" s="309"/>
      <c r="B1313" s="310"/>
      <c r="C1313" s="310"/>
      <c r="D1313" s="244" t="s">
        <v>268</v>
      </c>
      <c r="E1313" s="143">
        <f>H1313+K1313+N1313+Q1313+T1313+W1313+Z1313+AE1313+AJ1313+AO1313+AT1313+AY1313</f>
        <v>0</v>
      </c>
      <c r="F1313" s="143">
        <f t="shared" si="1648"/>
        <v>0</v>
      </c>
      <c r="G1313" s="147"/>
      <c r="H1313" s="143"/>
      <c r="I1313" s="143"/>
      <c r="J1313" s="147"/>
      <c r="K1313" s="143"/>
      <c r="L1313" s="143"/>
      <c r="M1313" s="147"/>
      <c r="N1313" s="143"/>
      <c r="O1313" s="143"/>
      <c r="P1313" s="147"/>
      <c r="Q1313" s="143"/>
      <c r="R1313" s="143"/>
      <c r="S1313" s="147"/>
      <c r="T1313" s="143"/>
      <c r="U1313" s="143"/>
      <c r="V1313" s="147"/>
      <c r="W1313" s="143"/>
      <c r="X1313" s="143"/>
      <c r="Y1313" s="147"/>
      <c r="Z1313" s="143"/>
      <c r="AA1313" s="143"/>
      <c r="AB1313" s="147"/>
      <c r="AC1313" s="147"/>
      <c r="AD1313" s="147"/>
      <c r="AE1313" s="143"/>
      <c r="AF1313" s="143"/>
      <c r="AG1313" s="147"/>
      <c r="AH1313" s="147"/>
      <c r="AI1313" s="147"/>
      <c r="AJ1313" s="221"/>
      <c r="AK1313" s="143"/>
      <c r="AL1313" s="147"/>
      <c r="AM1313" s="147"/>
      <c r="AN1313" s="147"/>
      <c r="AO1313" s="221"/>
      <c r="AP1313" s="143"/>
      <c r="AQ1313" s="147"/>
      <c r="AR1313" s="147"/>
      <c r="AS1313" s="147"/>
      <c r="AT1313" s="143"/>
      <c r="AU1313" s="143"/>
      <c r="AV1313" s="147"/>
      <c r="AW1313" s="147"/>
      <c r="AX1313" s="147"/>
      <c r="AY1313" s="221"/>
      <c r="AZ1313" s="143"/>
      <c r="BA1313" s="147"/>
      <c r="BB1313" s="312"/>
      <c r="BC1313" s="245"/>
    </row>
    <row r="1314" spans="1:55" ht="82.5" customHeight="1">
      <c r="A1314" s="309"/>
      <c r="B1314" s="310"/>
      <c r="C1314" s="310"/>
      <c r="D1314" s="244" t="s">
        <v>274</v>
      </c>
      <c r="E1314" s="143">
        <f t="shared" ref="E1314:E1319" si="1661">H1314+K1314+N1314+Q1314+T1314+W1314+Z1314+AE1314+AJ1314+AO1314+AT1314+AY1314</f>
        <v>0</v>
      </c>
      <c r="F1314" s="143">
        <f t="shared" si="1648"/>
        <v>0</v>
      </c>
      <c r="G1314" s="147"/>
      <c r="H1314" s="143"/>
      <c r="I1314" s="143"/>
      <c r="J1314" s="147"/>
      <c r="K1314" s="143"/>
      <c r="L1314" s="143"/>
      <c r="M1314" s="147"/>
      <c r="N1314" s="143"/>
      <c r="O1314" s="143"/>
      <c r="P1314" s="147"/>
      <c r="Q1314" s="143"/>
      <c r="R1314" s="143"/>
      <c r="S1314" s="147"/>
      <c r="T1314" s="143"/>
      <c r="U1314" s="143"/>
      <c r="V1314" s="147"/>
      <c r="W1314" s="143"/>
      <c r="X1314" s="143"/>
      <c r="Y1314" s="147"/>
      <c r="Z1314" s="143"/>
      <c r="AA1314" s="143"/>
      <c r="AB1314" s="147"/>
      <c r="AC1314" s="147"/>
      <c r="AD1314" s="147"/>
      <c r="AE1314" s="143"/>
      <c r="AF1314" s="143"/>
      <c r="AG1314" s="147"/>
      <c r="AH1314" s="147"/>
      <c r="AI1314" s="147"/>
      <c r="AJ1314" s="221"/>
      <c r="AK1314" s="143"/>
      <c r="AL1314" s="147"/>
      <c r="AM1314" s="147"/>
      <c r="AN1314" s="147"/>
      <c r="AO1314" s="221"/>
      <c r="AP1314" s="143"/>
      <c r="AQ1314" s="147"/>
      <c r="AR1314" s="147"/>
      <c r="AS1314" s="147"/>
      <c r="AT1314" s="143"/>
      <c r="AU1314" s="143"/>
      <c r="AV1314" s="147"/>
      <c r="AW1314" s="147"/>
      <c r="AX1314" s="147"/>
      <c r="AY1314" s="147"/>
      <c r="AZ1314" s="147"/>
      <c r="BA1314" s="147"/>
      <c r="BB1314" s="312"/>
      <c r="BC1314" s="245"/>
    </row>
    <row r="1315" spans="1:55" ht="22.5" customHeight="1">
      <c r="A1315" s="309"/>
      <c r="B1315" s="310"/>
      <c r="C1315" s="310"/>
      <c r="D1315" s="244" t="s">
        <v>269</v>
      </c>
      <c r="E1315" s="143">
        <f t="shared" si="1661"/>
        <v>166.67</v>
      </c>
      <c r="F1315" s="143">
        <f t="shared" si="1648"/>
        <v>166.67</v>
      </c>
      <c r="G1315" s="147"/>
      <c r="H1315" s="143"/>
      <c r="I1315" s="143"/>
      <c r="J1315" s="147"/>
      <c r="K1315" s="143"/>
      <c r="L1315" s="143"/>
      <c r="M1315" s="147"/>
      <c r="N1315" s="143"/>
      <c r="O1315" s="143"/>
      <c r="P1315" s="147"/>
      <c r="Q1315" s="143"/>
      <c r="R1315" s="143"/>
      <c r="S1315" s="147"/>
      <c r="T1315" s="143"/>
      <c r="U1315" s="143"/>
      <c r="V1315" s="147"/>
      <c r="W1315" s="143"/>
      <c r="X1315" s="143"/>
      <c r="Y1315" s="147"/>
      <c r="Z1315" s="143"/>
      <c r="AA1315" s="143"/>
      <c r="AB1315" s="147"/>
      <c r="AC1315" s="147"/>
      <c r="AD1315" s="147"/>
      <c r="AE1315" s="143"/>
      <c r="AF1315" s="143"/>
      <c r="AG1315" s="147"/>
      <c r="AH1315" s="147"/>
      <c r="AI1315" s="147"/>
      <c r="AJ1315" s="221"/>
      <c r="AK1315" s="143"/>
      <c r="AL1315" s="147"/>
      <c r="AM1315" s="147"/>
      <c r="AN1315" s="147"/>
      <c r="AO1315" s="221">
        <v>166.67</v>
      </c>
      <c r="AP1315" s="221">
        <v>166.67</v>
      </c>
      <c r="AQ1315" s="147"/>
      <c r="AR1315" s="147"/>
      <c r="AS1315" s="147"/>
      <c r="AT1315" s="143"/>
      <c r="AU1315" s="143"/>
      <c r="AV1315" s="147"/>
      <c r="AW1315" s="147"/>
      <c r="AX1315" s="147"/>
      <c r="AY1315" s="160"/>
      <c r="AZ1315" s="147"/>
      <c r="BA1315" s="147"/>
      <c r="BB1315" s="312"/>
      <c r="BC1315" s="245"/>
    </row>
    <row r="1316" spans="1:55" ht="31.2">
      <c r="A1316" s="309"/>
      <c r="B1316" s="310"/>
      <c r="C1316" s="310"/>
      <c r="D1316" s="245" t="s">
        <v>43</v>
      </c>
      <c r="E1316" s="143">
        <f t="shared" si="1661"/>
        <v>0</v>
      </c>
      <c r="F1316" s="143">
        <f t="shared" si="1648"/>
        <v>0</v>
      </c>
      <c r="G1316" s="147"/>
      <c r="H1316" s="143"/>
      <c r="I1316" s="143"/>
      <c r="J1316" s="147"/>
      <c r="K1316" s="143"/>
      <c r="L1316" s="143"/>
      <c r="M1316" s="147"/>
      <c r="N1316" s="143"/>
      <c r="O1316" s="143"/>
      <c r="P1316" s="147"/>
      <c r="Q1316" s="143"/>
      <c r="R1316" s="143"/>
      <c r="S1316" s="147"/>
      <c r="T1316" s="143"/>
      <c r="U1316" s="143"/>
      <c r="V1316" s="147"/>
      <c r="W1316" s="143"/>
      <c r="X1316" s="143"/>
      <c r="Y1316" s="147"/>
      <c r="Z1316" s="143"/>
      <c r="AA1316" s="143"/>
      <c r="AB1316" s="147"/>
      <c r="AC1316" s="147"/>
      <c r="AD1316" s="147"/>
      <c r="AE1316" s="143"/>
      <c r="AF1316" s="143"/>
      <c r="AG1316" s="147"/>
      <c r="AH1316" s="147"/>
      <c r="AI1316" s="147"/>
      <c r="AJ1316" s="143"/>
      <c r="AK1316" s="143"/>
      <c r="AL1316" s="147"/>
      <c r="AM1316" s="147"/>
      <c r="AN1316" s="147"/>
      <c r="AO1316" s="143"/>
      <c r="AP1316" s="143"/>
      <c r="AQ1316" s="147"/>
      <c r="AR1316" s="147"/>
      <c r="AS1316" s="147"/>
      <c r="AT1316" s="143"/>
      <c r="AU1316" s="143"/>
      <c r="AV1316" s="147"/>
      <c r="AW1316" s="147"/>
      <c r="AX1316" s="147"/>
      <c r="AY1316" s="147"/>
      <c r="AZ1316" s="147"/>
      <c r="BA1316" s="147"/>
      <c r="BB1316" s="313"/>
      <c r="BC1316" s="245"/>
    </row>
    <row r="1317" spans="1:55" ht="22.5" customHeight="1">
      <c r="A1317" s="309" t="s">
        <v>659</v>
      </c>
      <c r="B1317" s="310" t="s">
        <v>665</v>
      </c>
      <c r="C1317" s="310" t="s">
        <v>293</v>
      </c>
      <c r="D1317" s="150" t="s">
        <v>41</v>
      </c>
      <c r="E1317" s="143">
        <f t="shared" si="1661"/>
        <v>1666.67</v>
      </c>
      <c r="F1317" s="143">
        <f t="shared" ref="F1317:F1323" si="1662">I1317+L1317+O1317+R1317+U1317+X1317+AA1317+AF1317+AK1317+AP1317+AU1317+AZ1317</f>
        <v>1666.67</v>
      </c>
      <c r="G1317" s="147"/>
      <c r="H1317" s="143">
        <f>H1318+H1319+H1320+H1322+H1323</f>
        <v>0</v>
      </c>
      <c r="I1317" s="143">
        <f t="shared" ref="I1317" si="1663">I1318+I1319+I1320+I1322+I1323</f>
        <v>0</v>
      </c>
      <c r="J1317" s="143"/>
      <c r="K1317" s="143">
        <f t="shared" ref="K1317:L1317" si="1664">K1318+K1319+K1320+K1322+K1323</f>
        <v>0</v>
      </c>
      <c r="L1317" s="143">
        <f t="shared" si="1664"/>
        <v>0</v>
      </c>
      <c r="M1317" s="143"/>
      <c r="N1317" s="143">
        <f t="shared" ref="N1317:O1317" si="1665">N1318+N1319+N1320+N1322+N1323</f>
        <v>0</v>
      </c>
      <c r="O1317" s="143">
        <f t="shared" si="1665"/>
        <v>0</v>
      </c>
      <c r="P1317" s="143"/>
      <c r="Q1317" s="143">
        <f t="shared" ref="Q1317:R1317" si="1666">Q1318+Q1319+Q1320+Q1322+Q1323</f>
        <v>0</v>
      </c>
      <c r="R1317" s="143">
        <f t="shared" si="1666"/>
        <v>0</v>
      </c>
      <c r="S1317" s="143"/>
      <c r="T1317" s="143">
        <f t="shared" ref="T1317:U1317" si="1667">T1318+T1319+T1320+T1322+T1323</f>
        <v>0</v>
      </c>
      <c r="U1317" s="143">
        <f t="shared" si="1667"/>
        <v>0</v>
      </c>
      <c r="V1317" s="143"/>
      <c r="W1317" s="143">
        <f t="shared" ref="W1317:X1317" si="1668">W1318+W1319+W1320+W1322+W1323</f>
        <v>0</v>
      </c>
      <c r="X1317" s="143">
        <f t="shared" si="1668"/>
        <v>0</v>
      </c>
      <c r="Y1317" s="143"/>
      <c r="Z1317" s="143">
        <f t="shared" ref="Z1317:AC1317" si="1669">Z1318+Z1319+Z1320+Z1322+Z1323</f>
        <v>0</v>
      </c>
      <c r="AA1317" s="143">
        <f t="shared" si="1669"/>
        <v>0</v>
      </c>
      <c r="AB1317" s="143">
        <f t="shared" si="1669"/>
        <v>0</v>
      </c>
      <c r="AC1317" s="143">
        <f t="shared" si="1669"/>
        <v>0</v>
      </c>
      <c r="AD1317" s="143"/>
      <c r="AE1317" s="143">
        <f t="shared" ref="AE1317:AH1317" si="1670">AE1318+AE1319+AE1320+AE1322+AE1323</f>
        <v>0</v>
      </c>
      <c r="AF1317" s="143">
        <f t="shared" si="1670"/>
        <v>0</v>
      </c>
      <c r="AG1317" s="143">
        <f t="shared" si="1670"/>
        <v>0</v>
      </c>
      <c r="AH1317" s="143">
        <f t="shared" si="1670"/>
        <v>0</v>
      </c>
      <c r="AI1317" s="143"/>
      <c r="AJ1317" s="143">
        <f t="shared" ref="AJ1317:AM1317" si="1671">AJ1318+AJ1319+AJ1320+AJ1322+AJ1323</f>
        <v>0</v>
      </c>
      <c r="AK1317" s="143">
        <f t="shared" si="1671"/>
        <v>0</v>
      </c>
      <c r="AL1317" s="143">
        <f t="shared" si="1671"/>
        <v>0</v>
      </c>
      <c r="AM1317" s="143">
        <f t="shared" si="1671"/>
        <v>0</v>
      </c>
      <c r="AN1317" s="143"/>
      <c r="AO1317" s="143">
        <f t="shared" ref="AO1317:AR1317" si="1672">AO1318+AO1319+AO1320+AO1322+AO1323</f>
        <v>1666.67</v>
      </c>
      <c r="AP1317" s="143">
        <f t="shared" si="1672"/>
        <v>1666.67</v>
      </c>
      <c r="AQ1317" s="143">
        <f t="shared" si="1672"/>
        <v>0</v>
      </c>
      <c r="AR1317" s="143">
        <f t="shared" si="1672"/>
        <v>0</v>
      </c>
      <c r="AS1317" s="143"/>
      <c r="AT1317" s="143">
        <f t="shared" ref="AT1317:AW1317" si="1673">AT1318+AT1319+AT1320+AT1322+AT1323</f>
        <v>0</v>
      </c>
      <c r="AU1317" s="143">
        <f t="shared" si="1673"/>
        <v>0</v>
      </c>
      <c r="AV1317" s="143">
        <f t="shared" si="1673"/>
        <v>0</v>
      </c>
      <c r="AW1317" s="143">
        <f t="shared" si="1673"/>
        <v>0</v>
      </c>
      <c r="AX1317" s="143"/>
      <c r="AY1317" s="143">
        <f t="shared" ref="AY1317:AZ1317" si="1674">AY1318+AY1319+AY1320+AY1322+AY1323</f>
        <v>0</v>
      </c>
      <c r="AZ1317" s="143">
        <f t="shared" si="1674"/>
        <v>0</v>
      </c>
      <c r="BA1317" s="147"/>
      <c r="BB1317" s="311" t="s">
        <v>711</v>
      </c>
      <c r="BC1317" s="245"/>
    </row>
    <row r="1318" spans="1:55" ht="32.25" customHeight="1">
      <c r="A1318" s="309"/>
      <c r="B1318" s="310"/>
      <c r="C1318" s="310"/>
      <c r="D1318" s="148" t="s">
        <v>37</v>
      </c>
      <c r="E1318" s="143">
        <f t="shared" si="1661"/>
        <v>0</v>
      </c>
      <c r="F1318" s="143">
        <f t="shared" si="1662"/>
        <v>0</v>
      </c>
      <c r="G1318" s="147"/>
      <c r="H1318" s="143"/>
      <c r="I1318" s="143"/>
      <c r="J1318" s="147"/>
      <c r="K1318" s="143"/>
      <c r="L1318" s="143"/>
      <c r="M1318" s="147"/>
      <c r="N1318" s="143"/>
      <c r="O1318" s="143"/>
      <c r="P1318" s="147"/>
      <c r="Q1318" s="143"/>
      <c r="R1318" s="143"/>
      <c r="S1318" s="147"/>
      <c r="T1318" s="143"/>
      <c r="U1318" s="143"/>
      <c r="V1318" s="147"/>
      <c r="W1318" s="143"/>
      <c r="X1318" s="143"/>
      <c r="Y1318" s="147"/>
      <c r="Z1318" s="143"/>
      <c r="AA1318" s="143"/>
      <c r="AB1318" s="147"/>
      <c r="AC1318" s="147"/>
      <c r="AD1318" s="147"/>
      <c r="AE1318" s="143"/>
      <c r="AF1318" s="143"/>
      <c r="AG1318" s="147"/>
      <c r="AH1318" s="147"/>
      <c r="AI1318" s="147"/>
      <c r="AJ1318" s="143"/>
      <c r="AK1318" s="143"/>
      <c r="AL1318" s="147"/>
      <c r="AM1318" s="147"/>
      <c r="AN1318" s="147"/>
      <c r="AO1318" s="221"/>
      <c r="AP1318" s="143"/>
      <c r="AQ1318" s="147"/>
      <c r="AR1318" s="147"/>
      <c r="AS1318" s="147"/>
      <c r="AT1318" s="143"/>
      <c r="AU1318" s="143"/>
      <c r="AV1318" s="147"/>
      <c r="AW1318" s="147"/>
      <c r="AX1318" s="147"/>
      <c r="AY1318" s="143"/>
      <c r="AZ1318" s="147"/>
      <c r="BA1318" s="147"/>
      <c r="BB1318" s="312"/>
      <c r="BC1318" s="245"/>
    </row>
    <row r="1319" spans="1:55" ht="50.25" customHeight="1">
      <c r="A1319" s="309"/>
      <c r="B1319" s="310"/>
      <c r="C1319" s="310"/>
      <c r="D1319" s="172" t="s">
        <v>2</v>
      </c>
      <c r="E1319" s="143">
        <f t="shared" si="1661"/>
        <v>1500</v>
      </c>
      <c r="F1319" s="143">
        <f t="shared" si="1662"/>
        <v>1500</v>
      </c>
      <c r="G1319" s="147"/>
      <c r="H1319" s="143"/>
      <c r="I1319" s="143"/>
      <c r="J1319" s="147"/>
      <c r="K1319" s="143"/>
      <c r="L1319" s="143"/>
      <c r="M1319" s="147"/>
      <c r="N1319" s="143"/>
      <c r="O1319" s="143"/>
      <c r="P1319" s="147"/>
      <c r="Q1319" s="143"/>
      <c r="R1319" s="143"/>
      <c r="S1319" s="147"/>
      <c r="T1319" s="143"/>
      <c r="U1319" s="143"/>
      <c r="V1319" s="147"/>
      <c r="W1319" s="143"/>
      <c r="X1319" s="143"/>
      <c r="Y1319" s="147"/>
      <c r="Z1319" s="143"/>
      <c r="AA1319" s="143"/>
      <c r="AB1319" s="147"/>
      <c r="AC1319" s="147"/>
      <c r="AD1319" s="147"/>
      <c r="AE1319" s="143"/>
      <c r="AF1319" s="143"/>
      <c r="AG1319" s="147"/>
      <c r="AH1319" s="147"/>
      <c r="AI1319" s="147"/>
      <c r="AJ1319" s="221"/>
      <c r="AK1319" s="143"/>
      <c r="AL1319" s="147"/>
      <c r="AM1319" s="147"/>
      <c r="AN1319" s="147"/>
      <c r="AO1319" s="221">
        <v>1500</v>
      </c>
      <c r="AP1319" s="221">
        <v>1500</v>
      </c>
      <c r="AQ1319" s="147"/>
      <c r="AR1319" s="147"/>
      <c r="AS1319" s="147"/>
      <c r="AT1319" s="143"/>
      <c r="AU1319" s="143"/>
      <c r="AV1319" s="147"/>
      <c r="AW1319" s="147"/>
      <c r="AX1319" s="147"/>
      <c r="AY1319" s="221"/>
      <c r="AZ1319" s="147"/>
      <c r="BA1319" s="147"/>
      <c r="BB1319" s="312"/>
      <c r="BC1319" s="245"/>
    </row>
    <row r="1320" spans="1:55" ht="22.5" customHeight="1">
      <c r="A1320" s="309"/>
      <c r="B1320" s="310"/>
      <c r="C1320" s="310"/>
      <c r="D1320" s="244" t="s">
        <v>268</v>
      </c>
      <c r="E1320" s="143">
        <f>H1320+K1320+N1320+Q1320+T1320+W1320+Z1320+AE1320+AJ1320+AO1320+AT1320+AY1320</f>
        <v>0</v>
      </c>
      <c r="F1320" s="143">
        <f t="shared" si="1662"/>
        <v>0</v>
      </c>
      <c r="G1320" s="147"/>
      <c r="H1320" s="143"/>
      <c r="I1320" s="143"/>
      <c r="J1320" s="147"/>
      <c r="K1320" s="143"/>
      <c r="L1320" s="143"/>
      <c r="M1320" s="147"/>
      <c r="N1320" s="143"/>
      <c r="O1320" s="143"/>
      <c r="P1320" s="147"/>
      <c r="Q1320" s="143"/>
      <c r="R1320" s="143"/>
      <c r="S1320" s="147"/>
      <c r="T1320" s="143"/>
      <c r="U1320" s="143"/>
      <c r="V1320" s="147"/>
      <c r="W1320" s="143"/>
      <c r="X1320" s="143"/>
      <c r="Y1320" s="147"/>
      <c r="Z1320" s="143"/>
      <c r="AA1320" s="143"/>
      <c r="AB1320" s="147"/>
      <c r="AC1320" s="147"/>
      <c r="AD1320" s="147"/>
      <c r="AE1320" s="143"/>
      <c r="AF1320" s="143"/>
      <c r="AG1320" s="147"/>
      <c r="AH1320" s="147"/>
      <c r="AI1320" s="147"/>
      <c r="AJ1320" s="221"/>
      <c r="AK1320" s="143"/>
      <c r="AL1320" s="147"/>
      <c r="AM1320" s="147"/>
      <c r="AN1320" s="147"/>
      <c r="AO1320" s="221"/>
      <c r="AP1320" s="143"/>
      <c r="AQ1320" s="147"/>
      <c r="AR1320" s="147"/>
      <c r="AS1320" s="147"/>
      <c r="AT1320" s="143"/>
      <c r="AU1320" s="143"/>
      <c r="AV1320" s="147"/>
      <c r="AW1320" s="147"/>
      <c r="AX1320" s="147"/>
      <c r="AY1320" s="221"/>
      <c r="AZ1320" s="143"/>
      <c r="BA1320" s="147"/>
      <c r="BB1320" s="312"/>
      <c r="BC1320" s="245"/>
    </row>
    <row r="1321" spans="1:55" ht="82.5" customHeight="1">
      <c r="A1321" s="309"/>
      <c r="B1321" s="310"/>
      <c r="C1321" s="310"/>
      <c r="D1321" s="244" t="s">
        <v>274</v>
      </c>
      <c r="E1321" s="143">
        <f t="shared" ref="E1321:E1326" si="1675">H1321+K1321+N1321+Q1321+T1321+W1321+Z1321+AE1321+AJ1321+AO1321+AT1321+AY1321</f>
        <v>0</v>
      </c>
      <c r="F1321" s="143">
        <f t="shared" si="1662"/>
        <v>0</v>
      </c>
      <c r="G1321" s="147"/>
      <c r="H1321" s="143"/>
      <c r="I1321" s="143"/>
      <c r="J1321" s="147"/>
      <c r="K1321" s="143"/>
      <c r="L1321" s="143"/>
      <c r="M1321" s="147"/>
      <c r="N1321" s="143"/>
      <c r="O1321" s="143"/>
      <c r="P1321" s="147"/>
      <c r="Q1321" s="143"/>
      <c r="R1321" s="143"/>
      <c r="S1321" s="147"/>
      <c r="T1321" s="143"/>
      <c r="U1321" s="143"/>
      <c r="V1321" s="147"/>
      <c r="W1321" s="143"/>
      <c r="X1321" s="143"/>
      <c r="Y1321" s="147"/>
      <c r="Z1321" s="143"/>
      <c r="AA1321" s="143"/>
      <c r="AB1321" s="147"/>
      <c r="AC1321" s="147"/>
      <c r="AD1321" s="147"/>
      <c r="AE1321" s="143"/>
      <c r="AF1321" s="143"/>
      <c r="AG1321" s="147"/>
      <c r="AH1321" s="147"/>
      <c r="AI1321" s="147"/>
      <c r="AJ1321" s="221"/>
      <c r="AK1321" s="143"/>
      <c r="AL1321" s="147"/>
      <c r="AM1321" s="147"/>
      <c r="AN1321" s="147"/>
      <c r="AO1321" s="221"/>
      <c r="AP1321" s="143"/>
      <c r="AQ1321" s="147"/>
      <c r="AR1321" s="147"/>
      <c r="AS1321" s="147"/>
      <c r="AT1321" s="143"/>
      <c r="AU1321" s="143"/>
      <c r="AV1321" s="147"/>
      <c r="AW1321" s="147"/>
      <c r="AX1321" s="147"/>
      <c r="AY1321" s="147"/>
      <c r="AZ1321" s="147"/>
      <c r="BA1321" s="147"/>
      <c r="BB1321" s="312"/>
      <c r="BC1321" s="245"/>
    </row>
    <row r="1322" spans="1:55" ht="22.5" customHeight="1">
      <c r="A1322" s="309"/>
      <c r="B1322" s="310"/>
      <c r="C1322" s="310"/>
      <c r="D1322" s="244" t="s">
        <v>269</v>
      </c>
      <c r="E1322" s="143">
        <f t="shared" si="1675"/>
        <v>166.67</v>
      </c>
      <c r="F1322" s="143">
        <f t="shared" si="1662"/>
        <v>166.67</v>
      </c>
      <c r="G1322" s="147"/>
      <c r="H1322" s="143"/>
      <c r="I1322" s="143"/>
      <c r="J1322" s="147"/>
      <c r="K1322" s="143"/>
      <c r="L1322" s="143"/>
      <c r="M1322" s="147"/>
      <c r="N1322" s="143"/>
      <c r="O1322" s="143"/>
      <c r="P1322" s="147"/>
      <c r="Q1322" s="143"/>
      <c r="R1322" s="143"/>
      <c r="S1322" s="147"/>
      <c r="T1322" s="143"/>
      <c r="U1322" s="143"/>
      <c r="V1322" s="147"/>
      <c r="W1322" s="143"/>
      <c r="X1322" s="143"/>
      <c r="Y1322" s="147"/>
      <c r="Z1322" s="143"/>
      <c r="AA1322" s="143"/>
      <c r="AB1322" s="147"/>
      <c r="AC1322" s="147"/>
      <c r="AD1322" s="147"/>
      <c r="AE1322" s="143"/>
      <c r="AF1322" s="143"/>
      <c r="AG1322" s="147"/>
      <c r="AH1322" s="147"/>
      <c r="AI1322" s="147"/>
      <c r="AJ1322" s="221"/>
      <c r="AK1322" s="143"/>
      <c r="AL1322" s="147"/>
      <c r="AM1322" s="147"/>
      <c r="AN1322" s="147"/>
      <c r="AO1322" s="221">
        <v>166.67</v>
      </c>
      <c r="AP1322" s="221">
        <v>166.67</v>
      </c>
      <c r="AQ1322" s="147"/>
      <c r="AR1322" s="147"/>
      <c r="AS1322" s="147"/>
      <c r="AT1322" s="143"/>
      <c r="AU1322" s="143"/>
      <c r="AV1322" s="147"/>
      <c r="AW1322" s="147"/>
      <c r="AX1322" s="147"/>
      <c r="AY1322" s="160"/>
      <c r="AZ1322" s="147"/>
      <c r="BA1322" s="147"/>
      <c r="BB1322" s="312"/>
      <c r="BC1322" s="245"/>
    </row>
    <row r="1323" spans="1:55" ht="31.2">
      <c r="A1323" s="309"/>
      <c r="B1323" s="310"/>
      <c r="C1323" s="310"/>
      <c r="D1323" s="245" t="s">
        <v>43</v>
      </c>
      <c r="E1323" s="143">
        <f t="shared" si="1675"/>
        <v>0</v>
      </c>
      <c r="F1323" s="143">
        <f t="shared" si="1662"/>
        <v>0</v>
      </c>
      <c r="G1323" s="147"/>
      <c r="H1323" s="143"/>
      <c r="I1323" s="143"/>
      <c r="J1323" s="147"/>
      <c r="K1323" s="143"/>
      <c r="L1323" s="143"/>
      <c r="M1323" s="147"/>
      <c r="N1323" s="143"/>
      <c r="O1323" s="143"/>
      <c r="P1323" s="147"/>
      <c r="Q1323" s="143"/>
      <c r="R1323" s="143"/>
      <c r="S1323" s="147"/>
      <c r="T1323" s="143"/>
      <c r="U1323" s="143"/>
      <c r="V1323" s="147"/>
      <c r="W1323" s="143"/>
      <c r="X1323" s="143"/>
      <c r="Y1323" s="147"/>
      <c r="Z1323" s="143"/>
      <c r="AA1323" s="143"/>
      <c r="AB1323" s="147"/>
      <c r="AC1323" s="147"/>
      <c r="AD1323" s="147"/>
      <c r="AE1323" s="143"/>
      <c r="AF1323" s="143"/>
      <c r="AG1323" s="147"/>
      <c r="AH1323" s="147"/>
      <c r="AI1323" s="147"/>
      <c r="AJ1323" s="143"/>
      <c r="AK1323" s="143"/>
      <c r="AL1323" s="147"/>
      <c r="AM1323" s="147"/>
      <c r="AN1323" s="147"/>
      <c r="AO1323" s="143"/>
      <c r="AP1323" s="143"/>
      <c r="AQ1323" s="147"/>
      <c r="AR1323" s="147"/>
      <c r="AS1323" s="147"/>
      <c r="AT1323" s="143"/>
      <c r="AU1323" s="143"/>
      <c r="AV1323" s="147"/>
      <c r="AW1323" s="147"/>
      <c r="AX1323" s="147"/>
      <c r="AY1323" s="147"/>
      <c r="AZ1323" s="147"/>
      <c r="BA1323" s="147"/>
      <c r="BB1323" s="313"/>
      <c r="BC1323" s="245"/>
    </row>
    <row r="1324" spans="1:55" ht="22.5" customHeight="1">
      <c r="A1324" s="309" t="s">
        <v>660</v>
      </c>
      <c r="B1324" s="310" t="s">
        <v>666</v>
      </c>
      <c r="C1324" s="310" t="s">
        <v>293</v>
      </c>
      <c r="D1324" s="150" t="s">
        <v>41</v>
      </c>
      <c r="E1324" s="143">
        <f t="shared" si="1675"/>
        <v>1666.67</v>
      </c>
      <c r="F1324" s="143">
        <f t="shared" ref="F1324:F1330" si="1676">I1324+L1324+O1324+R1324+U1324+X1324+AA1324+AF1324+AK1324+AP1324+AU1324+AZ1324</f>
        <v>1666.67</v>
      </c>
      <c r="G1324" s="147"/>
      <c r="H1324" s="143">
        <f>H1325+H1326+H1327+H1329+H1330</f>
        <v>0</v>
      </c>
      <c r="I1324" s="143">
        <f t="shared" ref="I1324" si="1677">I1325+I1326+I1327+I1329+I1330</f>
        <v>0</v>
      </c>
      <c r="J1324" s="143"/>
      <c r="K1324" s="143">
        <f t="shared" ref="K1324:L1324" si="1678">K1325+K1326+K1327+K1329+K1330</f>
        <v>0</v>
      </c>
      <c r="L1324" s="143">
        <f t="shared" si="1678"/>
        <v>0</v>
      </c>
      <c r="M1324" s="143"/>
      <c r="N1324" s="143">
        <f t="shared" ref="N1324:O1324" si="1679">N1325+N1326+N1327+N1329+N1330</f>
        <v>0</v>
      </c>
      <c r="O1324" s="143">
        <f t="shared" si="1679"/>
        <v>0</v>
      </c>
      <c r="P1324" s="143"/>
      <c r="Q1324" s="143">
        <f t="shared" ref="Q1324:R1324" si="1680">Q1325+Q1326+Q1327+Q1329+Q1330</f>
        <v>0</v>
      </c>
      <c r="R1324" s="143">
        <f t="shared" si="1680"/>
        <v>0</v>
      </c>
      <c r="S1324" s="143"/>
      <c r="T1324" s="143">
        <f t="shared" ref="T1324:U1324" si="1681">T1325+T1326+T1327+T1329+T1330</f>
        <v>0</v>
      </c>
      <c r="U1324" s="143">
        <f t="shared" si="1681"/>
        <v>0</v>
      </c>
      <c r="V1324" s="143"/>
      <c r="W1324" s="143">
        <f t="shared" ref="W1324:X1324" si="1682">W1325+W1326+W1327+W1329+W1330</f>
        <v>0</v>
      </c>
      <c r="X1324" s="143">
        <f t="shared" si="1682"/>
        <v>0</v>
      </c>
      <c r="Y1324" s="143"/>
      <c r="Z1324" s="143">
        <f t="shared" ref="Z1324:AC1324" si="1683">Z1325+Z1326+Z1327+Z1329+Z1330</f>
        <v>0</v>
      </c>
      <c r="AA1324" s="143">
        <f t="shared" si="1683"/>
        <v>0</v>
      </c>
      <c r="AB1324" s="143">
        <f t="shared" si="1683"/>
        <v>0</v>
      </c>
      <c r="AC1324" s="143">
        <f t="shared" si="1683"/>
        <v>0</v>
      </c>
      <c r="AD1324" s="143"/>
      <c r="AE1324" s="143">
        <f t="shared" ref="AE1324:AH1324" si="1684">AE1325+AE1326+AE1327+AE1329+AE1330</f>
        <v>0</v>
      </c>
      <c r="AF1324" s="143">
        <f t="shared" si="1684"/>
        <v>0</v>
      </c>
      <c r="AG1324" s="143">
        <f t="shared" si="1684"/>
        <v>0</v>
      </c>
      <c r="AH1324" s="143">
        <f t="shared" si="1684"/>
        <v>0</v>
      </c>
      <c r="AI1324" s="143"/>
      <c r="AJ1324" s="143">
        <f t="shared" ref="AJ1324:AM1324" si="1685">AJ1325+AJ1326+AJ1327+AJ1329+AJ1330</f>
        <v>0</v>
      </c>
      <c r="AK1324" s="143">
        <f t="shared" si="1685"/>
        <v>0</v>
      </c>
      <c r="AL1324" s="143">
        <f t="shared" si="1685"/>
        <v>0</v>
      </c>
      <c r="AM1324" s="143">
        <f t="shared" si="1685"/>
        <v>0</v>
      </c>
      <c r="AN1324" s="143"/>
      <c r="AO1324" s="143">
        <f t="shared" ref="AO1324:AR1324" si="1686">AO1325+AO1326+AO1327+AO1329+AO1330</f>
        <v>1666.67</v>
      </c>
      <c r="AP1324" s="143">
        <f t="shared" si="1686"/>
        <v>1666.67</v>
      </c>
      <c r="AQ1324" s="143">
        <f t="shared" si="1686"/>
        <v>0</v>
      </c>
      <c r="AR1324" s="143">
        <f t="shared" si="1686"/>
        <v>0</v>
      </c>
      <c r="AS1324" s="143"/>
      <c r="AT1324" s="143">
        <f t="shared" ref="AT1324:AW1324" si="1687">AT1325+AT1326+AT1327+AT1329+AT1330</f>
        <v>0</v>
      </c>
      <c r="AU1324" s="143">
        <f t="shared" si="1687"/>
        <v>0</v>
      </c>
      <c r="AV1324" s="143">
        <f t="shared" si="1687"/>
        <v>0</v>
      </c>
      <c r="AW1324" s="143">
        <f t="shared" si="1687"/>
        <v>0</v>
      </c>
      <c r="AX1324" s="143"/>
      <c r="AY1324" s="143">
        <f t="shared" ref="AY1324:AZ1324" si="1688">AY1325+AY1326+AY1327+AY1329+AY1330</f>
        <v>0</v>
      </c>
      <c r="AZ1324" s="143">
        <f t="shared" si="1688"/>
        <v>0</v>
      </c>
      <c r="BA1324" s="147"/>
      <c r="BB1324" s="311" t="s">
        <v>711</v>
      </c>
      <c r="BC1324" s="245"/>
    </row>
    <row r="1325" spans="1:55" ht="32.25" customHeight="1">
      <c r="A1325" s="309"/>
      <c r="B1325" s="310"/>
      <c r="C1325" s="310"/>
      <c r="D1325" s="148" t="s">
        <v>37</v>
      </c>
      <c r="E1325" s="143">
        <f t="shared" si="1675"/>
        <v>0</v>
      </c>
      <c r="F1325" s="143">
        <f t="shared" si="1676"/>
        <v>0</v>
      </c>
      <c r="G1325" s="147"/>
      <c r="H1325" s="143"/>
      <c r="I1325" s="143"/>
      <c r="J1325" s="147"/>
      <c r="K1325" s="143"/>
      <c r="L1325" s="143"/>
      <c r="M1325" s="147"/>
      <c r="N1325" s="143"/>
      <c r="O1325" s="143"/>
      <c r="P1325" s="147"/>
      <c r="Q1325" s="143"/>
      <c r="R1325" s="143"/>
      <c r="S1325" s="147"/>
      <c r="T1325" s="143"/>
      <c r="U1325" s="143"/>
      <c r="V1325" s="147"/>
      <c r="W1325" s="143"/>
      <c r="X1325" s="143"/>
      <c r="Y1325" s="147"/>
      <c r="Z1325" s="143"/>
      <c r="AA1325" s="143"/>
      <c r="AB1325" s="147"/>
      <c r="AC1325" s="147"/>
      <c r="AD1325" s="147"/>
      <c r="AE1325" s="143"/>
      <c r="AF1325" s="143"/>
      <c r="AG1325" s="147"/>
      <c r="AH1325" s="147"/>
      <c r="AI1325" s="147"/>
      <c r="AJ1325" s="143"/>
      <c r="AK1325" s="143"/>
      <c r="AL1325" s="147"/>
      <c r="AM1325" s="147"/>
      <c r="AN1325" s="147"/>
      <c r="AO1325" s="221"/>
      <c r="AP1325" s="143"/>
      <c r="AQ1325" s="147"/>
      <c r="AR1325" s="147"/>
      <c r="AS1325" s="147"/>
      <c r="AT1325" s="143"/>
      <c r="AU1325" s="143"/>
      <c r="AV1325" s="147"/>
      <c r="AW1325" s="147"/>
      <c r="AX1325" s="147"/>
      <c r="AY1325" s="143"/>
      <c r="AZ1325" s="147"/>
      <c r="BA1325" s="147"/>
      <c r="BB1325" s="312"/>
      <c r="BC1325" s="245"/>
    </row>
    <row r="1326" spans="1:55" ht="50.25" customHeight="1">
      <c r="A1326" s="309"/>
      <c r="B1326" s="310"/>
      <c r="C1326" s="310"/>
      <c r="D1326" s="172" t="s">
        <v>2</v>
      </c>
      <c r="E1326" s="143">
        <f t="shared" si="1675"/>
        <v>1500</v>
      </c>
      <c r="F1326" s="143">
        <f t="shared" si="1676"/>
        <v>1500</v>
      </c>
      <c r="G1326" s="147"/>
      <c r="H1326" s="143"/>
      <c r="I1326" s="143"/>
      <c r="J1326" s="147"/>
      <c r="K1326" s="143"/>
      <c r="L1326" s="143"/>
      <c r="M1326" s="147"/>
      <c r="N1326" s="143"/>
      <c r="O1326" s="143"/>
      <c r="P1326" s="147"/>
      <c r="Q1326" s="143"/>
      <c r="R1326" s="143"/>
      <c r="S1326" s="147"/>
      <c r="T1326" s="143"/>
      <c r="U1326" s="143"/>
      <c r="V1326" s="147"/>
      <c r="W1326" s="143"/>
      <c r="X1326" s="143"/>
      <c r="Y1326" s="147"/>
      <c r="Z1326" s="143"/>
      <c r="AA1326" s="143"/>
      <c r="AB1326" s="147"/>
      <c r="AC1326" s="147"/>
      <c r="AD1326" s="147"/>
      <c r="AE1326" s="143"/>
      <c r="AF1326" s="143"/>
      <c r="AG1326" s="147"/>
      <c r="AH1326" s="147"/>
      <c r="AI1326" s="147"/>
      <c r="AJ1326" s="221"/>
      <c r="AK1326" s="143"/>
      <c r="AL1326" s="147"/>
      <c r="AM1326" s="147"/>
      <c r="AN1326" s="147"/>
      <c r="AO1326" s="221">
        <v>1500</v>
      </c>
      <c r="AP1326" s="221">
        <v>1500</v>
      </c>
      <c r="AQ1326" s="147"/>
      <c r="AR1326" s="147"/>
      <c r="AS1326" s="147"/>
      <c r="AT1326" s="143"/>
      <c r="AU1326" s="143"/>
      <c r="AV1326" s="147"/>
      <c r="AW1326" s="147"/>
      <c r="AX1326" s="147"/>
      <c r="AY1326" s="221"/>
      <c r="AZ1326" s="147"/>
      <c r="BA1326" s="147"/>
      <c r="BB1326" s="312"/>
      <c r="BC1326" s="245"/>
    </row>
    <row r="1327" spans="1:55" ht="22.5" customHeight="1">
      <c r="A1327" s="309"/>
      <c r="B1327" s="310"/>
      <c r="C1327" s="310"/>
      <c r="D1327" s="244" t="s">
        <v>268</v>
      </c>
      <c r="E1327" s="143">
        <f>H1327+K1327+N1327+Q1327+T1327+W1327+Z1327+AE1327+AJ1327+AO1327+AT1327+AY1327</f>
        <v>0</v>
      </c>
      <c r="F1327" s="143">
        <f t="shared" si="1676"/>
        <v>0</v>
      </c>
      <c r="G1327" s="147"/>
      <c r="H1327" s="143"/>
      <c r="I1327" s="143"/>
      <c r="J1327" s="147"/>
      <c r="K1327" s="143"/>
      <c r="L1327" s="143"/>
      <c r="M1327" s="147"/>
      <c r="N1327" s="143"/>
      <c r="O1327" s="143"/>
      <c r="P1327" s="147"/>
      <c r="Q1327" s="143"/>
      <c r="R1327" s="143"/>
      <c r="S1327" s="147"/>
      <c r="T1327" s="143"/>
      <c r="U1327" s="143"/>
      <c r="V1327" s="147"/>
      <c r="W1327" s="143"/>
      <c r="X1327" s="143"/>
      <c r="Y1327" s="147"/>
      <c r="Z1327" s="143"/>
      <c r="AA1327" s="143"/>
      <c r="AB1327" s="147"/>
      <c r="AC1327" s="147"/>
      <c r="AD1327" s="147"/>
      <c r="AE1327" s="143"/>
      <c r="AF1327" s="143"/>
      <c r="AG1327" s="147"/>
      <c r="AH1327" s="147"/>
      <c r="AI1327" s="147"/>
      <c r="AJ1327" s="221"/>
      <c r="AK1327" s="143"/>
      <c r="AL1327" s="147"/>
      <c r="AM1327" s="147"/>
      <c r="AN1327" s="147"/>
      <c r="AO1327" s="221"/>
      <c r="AP1327" s="143"/>
      <c r="AQ1327" s="147"/>
      <c r="AR1327" s="147"/>
      <c r="AS1327" s="147"/>
      <c r="AT1327" s="143"/>
      <c r="AU1327" s="143"/>
      <c r="AV1327" s="147"/>
      <c r="AW1327" s="147"/>
      <c r="AX1327" s="147"/>
      <c r="AY1327" s="221"/>
      <c r="AZ1327" s="143"/>
      <c r="BA1327" s="147"/>
      <c r="BB1327" s="312"/>
      <c r="BC1327" s="245"/>
    </row>
    <row r="1328" spans="1:55" ht="82.5" customHeight="1">
      <c r="A1328" s="309"/>
      <c r="B1328" s="310"/>
      <c r="C1328" s="310"/>
      <c r="D1328" s="244" t="s">
        <v>274</v>
      </c>
      <c r="E1328" s="143">
        <f t="shared" ref="E1328:E1329" si="1689">H1328+K1328+N1328+Q1328+T1328+W1328+Z1328+AE1328+AJ1328+AO1328+AT1328+AY1328</f>
        <v>0</v>
      </c>
      <c r="F1328" s="143">
        <f t="shared" si="1676"/>
        <v>0</v>
      </c>
      <c r="G1328" s="147"/>
      <c r="H1328" s="143"/>
      <c r="I1328" s="143"/>
      <c r="J1328" s="147"/>
      <c r="K1328" s="143"/>
      <c r="L1328" s="143"/>
      <c r="M1328" s="147"/>
      <c r="N1328" s="143"/>
      <c r="O1328" s="143"/>
      <c r="P1328" s="147"/>
      <c r="Q1328" s="143"/>
      <c r="R1328" s="143"/>
      <c r="S1328" s="147"/>
      <c r="T1328" s="143"/>
      <c r="U1328" s="143"/>
      <c r="V1328" s="147"/>
      <c r="W1328" s="143"/>
      <c r="X1328" s="143"/>
      <c r="Y1328" s="147"/>
      <c r="Z1328" s="143"/>
      <c r="AA1328" s="143"/>
      <c r="AB1328" s="147"/>
      <c r="AC1328" s="147"/>
      <c r="AD1328" s="147"/>
      <c r="AE1328" s="143"/>
      <c r="AF1328" s="143"/>
      <c r="AG1328" s="147"/>
      <c r="AH1328" s="147"/>
      <c r="AI1328" s="147"/>
      <c r="AJ1328" s="221"/>
      <c r="AK1328" s="143"/>
      <c r="AL1328" s="147"/>
      <c r="AM1328" s="147"/>
      <c r="AN1328" s="147"/>
      <c r="AO1328" s="221"/>
      <c r="AP1328" s="143"/>
      <c r="AQ1328" s="147"/>
      <c r="AR1328" s="147"/>
      <c r="AS1328" s="147"/>
      <c r="AT1328" s="143"/>
      <c r="AU1328" s="143"/>
      <c r="AV1328" s="147"/>
      <c r="AW1328" s="147"/>
      <c r="AX1328" s="147"/>
      <c r="AY1328" s="147"/>
      <c r="AZ1328" s="147"/>
      <c r="BA1328" s="147"/>
      <c r="BB1328" s="312"/>
      <c r="BC1328" s="245"/>
    </row>
    <row r="1329" spans="1:55" ht="22.5" customHeight="1">
      <c r="A1329" s="309"/>
      <c r="B1329" s="310"/>
      <c r="C1329" s="310"/>
      <c r="D1329" s="244" t="s">
        <v>269</v>
      </c>
      <c r="E1329" s="143">
        <f t="shared" si="1689"/>
        <v>166.67</v>
      </c>
      <c r="F1329" s="143">
        <f t="shared" si="1676"/>
        <v>166.67</v>
      </c>
      <c r="G1329" s="147"/>
      <c r="H1329" s="143"/>
      <c r="I1329" s="143"/>
      <c r="J1329" s="147"/>
      <c r="K1329" s="143"/>
      <c r="L1329" s="143"/>
      <c r="M1329" s="147"/>
      <c r="N1329" s="143"/>
      <c r="O1329" s="143"/>
      <c r="P1329" s="147"/>
      <c r="Q1329" s="143"/>
      <c r="R1329" s="143"/>
      <c r="S1329" s="147"/>
      <c r="T1329" s="143"/>
      <c r="U1329" s="143"/>
      <c r="V1329" s="147"/>
      <c r="W1329" s="143"/>
      <c r="X1329" s="143"/>
      <c r="Y1329" s="147"/>
      <c r="Z1329" s="143"/>
      <c r="AA1329" s="143"/>
      <c r="AB1329" s="147"/>
      <c r="AC1329" s="147"/>
      <c r="AD1329" s="147"/>
      <c r="AE1329" s="143"/>
      <c r="AF1329" s="143"/>
      <c r="AG1329" s="147"/>
      <c r="AH1329" s="147"/>
      <c r="AI1329" s="147"/>
      <c r="AJ1329" s="221"/>
      <c r="AK1329" s="143"/>
      <c r="AL1329" s="147"/>
      <c r="AM1329" s="147"/>
      <c r="AN1329" s="147"/>
      <c r="AO1329" s="221">
        <v>166.67</v>
      </c>
      <c r="AP1329" s="221">
        <v>166.67</v>
      </c>
      <c r="AQ1329" s="147"/>
      <c r="AR1329" s="147"/>
      <c r="AS1329" s="147"/>
      <c r="AT1329" s="143"/>
      <c r="AU1329" s="143"/>
      <c r="AV1329" s="147"/>
      <c r="AW1329" s="147"/>
      <c r="AX1329" s="147"/>
      <c r="AY1329" s="160"/>
      <c r="AZ1329" s="147"/>
      <c r="BA1329" s="147"/>
      <c r="BB1329" s="312"/>
      <c r="BC1329" s="245"/>
    </row>
    <row r="1330" spans="1:55" ht="31.2">
      <c r="A1330" s="309"/>
      <c r="B1330" s="310"/>
      <c r="C1330" s="310"/>
      <c r="D1330" s="245" t="s">
        <v>43</v>
      </c>
      <c r="E1330" s="143">
        <f>H1330+K1330+N1330+Q1330+T1330+W1330+Z1330+AE1330+AJ1330+AO1330+AT1330+AY1330</f>
        <v>0</v>
      </c>
      <c r="F1330" s="143">
        <f t="shared" si="1676"/>
        <v>0</v>
      </c>
      <c r="G1330" s="147"/>
      <c r="H1330" s="143"/>
      <c r="I1330" s="143"/>
      <c r="J1330" s="147"/>
      <c r="K1330" s="143"/>
      <c r="L1330" s="143"/>
      <c r="M1330" s="147"/>
      <c r="N1330" s="143"/>
      <c r="O1330" s="143"/>
      <c r="P1330" s="147"/>
      <c r="Q1330" s="143"/>
      <c r="R1330" s="143"/>
      <c r="S1330" s="147"/>
      <c r="T1330" s="143"/>
      <c r="U1330" s="143"/>
      <c r="V1330" s="147"/>
      <c r="W1330" s="143"/>
      <c r="X1330" s="143"/>
      <c r="Y1330" s="147"/>
      <c r="Z1330" s="143"/>
      <c r="AA1330" s="143"/>
      <c r="AB1330" s="147"/>
      <c r="AC1330" s="147"/>
      <c r="AD1330" s="147"/>
      <c r="AE1330" s="143"/>
      <c r="AF1330" s="143"/>
      <c r="AG1330" s="147"/>
      <c r="AH1330" s="147"/>
      <c r="AI1330" s="147"/>
      <c r="AJ1330" s="143"/>
      <c r="AK1330" s="143"/>
      <c r="AL1330" s="147"/>
      <c r="AM1330" s="147"/>
      <c r="AN1330" s="147"/>
      <c r="AO1330" s="143"/>
      <c r="AP1330" s="143"/>
      <c r="AQ1330" s="147"/>
      <c r="AR1330" s="147"/>
      <c r="AS1330" s="147"/>
      <c r="AT1330" s="143"/>
      <c r="AU1330" s="143"/>
      <c r="AV1330" s="147"/>
      <c r="AW1330" s="147"/>
      <c r="AX1330" s="147"/>
      <c r="AY1330" s="147"/>
      <c r="AZ1330" s="147"/>
      <c r="BA1330" s="147"/>
      <c r="BB1330" s="313"/>
      <c r="BC1330" s="245"/>
    </row>
    <row r="1331" spans="1:55" ht="22.5" customHeight="1">
      <c r="A1331" s="309" t="s">
        <v>694</v>
      </c>
      <c r="B1331" s="310" t="s">
        <v>697</v>
      </c>
      <c r="C1331" s="310" t="s">
        <v>293</v>
      </c>
      <c r="D1331" s="150" t="s">
        <v>41</v>
      </c>
      <c r="E1331" s="143">
        <f t="shared" ref="E1331:E1333" si="1690">H1331+K1331+N1331+Q1331+T1331+W1331+Z1331+AE1331+AJ1331+AO1331+AT1331+AY1331</f>
        <v>221.3</v>
      </c>
      <c r="F1331" s="143">
        <f t="shared" ref="F1331:F1337" si="1691">I1331+L1331+O1331+R1331+U1331+X1331+AA1331+AF1331+AK1331+AP1331+AU1331+AZ1331</f>
        <v>164.95</v>
      </c>
      <c r="G1331" s="147"/>
      <c r="H1331" s="143">
        <f>H1332+H1333+H1334+H1336+H1337</f>
        <v>0</v>
      </c>
      <c r="I1331" s="143">
        <f t="shared" ref="I1331" si="1692">I1332+I1333+I1334+I1336+I1337</f>
        <v>0</v>
      </c>
      <c r="J1331" s="143"/>
      <c r="K1331" s="143">
        <f t="shared" ref="K1331:L1331" si="1693">K1332+K1333+K1334+K1336+K1337</f>
        <v>0</v>
      </c>
      <c r="L1331" s="143">
        <f t="shared" si="1693"/>
        <v>0</v>
      </c>
      <c r="M1331" s="143"/>
      <c r="N1331" s="143">
        <f t="shared" ref="N1331:O1331" si="1694">N1332+N1333+N1334+N1336+N1337</f>
        <v>0</v>
      </c>
      <c r="O1331" s="143">
        <f t="shared" si="1694"/>
        <v>0</v>
      </c>
      <c r="P1331" s="143"/>
      <c r="Q1331" s="143">
        <f t="shared" ref="Q1331:R1331" si="1695">Q1332+Q1333+Q1334+Q1336+Q1337</f>
        <v>0</v>
      </c>
      <c r="R1331" s="143">
        <f t="shared" si="1695"/>
        <v>0</v>
      </c>
      <c r="S1331" s="143"/>
      <c r="T1331" s="143">
        <f t="shared" ref="T1331:U1331" si="1696">T1332+T1333+T1334+T1336+T1337</f>
        <v>0</v>
      </c>
      <c r="U1331" s="143">
        <f t="shared" si="1696"/>
        <v>0</v>
      </c>
      <c r="V1331" s="143"/>
      <c r="W1331" s="143">
        <f t="shared" ref="W1331:X1331" si="1697">W1332+W1333+W1334+W1336+W1337</f>
        <v>0</v>
      </c>
      <c r="X1331" s="143">
        <f t="shared" si="1697"/>
        <v>0</v>
      </c>
      <c r="Y1331" s="143"/>
      <c r="Z1331" s="143">
        <f t="shared" ref="Z1331:AC1331" si="1698">Z1332+Z1333+Z1334+Z1336+Z1337</f>
        <v>107.27200000000001</v>
      </c>
      <c r="AA1331" s="143">
        <f t="shared" si="1698"/>
        <v>107.27200000000001</v>
      </c>
      <c r="AB1331" s="143">
        <f t="shared" si="1698"/>
        <v>0</v>
      </c>
      <c r="AC1331" s="143">
        <f t="shared" si="1698"/>
        <v>0</v>
      </c>
      <c r="AD1331" s="143"/>
      <c r="AE1331" s="143">
        <f t="shared" ref="AE1331:AH1331" si="1699">AE1332+AE1333+AE1334+AE1336+AE1337</f>
        <v>0</v>
      </c>
      <c r="AF1331" s="143">
        <f t="shared" si="1699"/>
        <v>0</v>
      </c>
      <c r="AG1331" s="143">
        <f t="shared" si="1699"/>
        <v>0</v>
      </c>
      <c r="AH1331" s="143">
        <f t="shared" si="1699"/>
        <v>0</v>
      </c>
      <c r="AI1331" s="143"/>
      <c r="AJ1331" s="143">
        <f t="shared" ref="AJ1331:AM1331" si="1700">AJ1332+AJ1333+AJ1334+AJ1336+AJ1337</f>
        <v>0</v>
      </c>
      <c r="AK1331" s="143">
        <f t="shared" si="1700"/>
        <v>0</v>
      </c>
      <c r="AL1331" s="143">
        <f t="shared" si="1700"/>
        <v>0</v>
      </c>
      <c r="AM1331" s="143">
        <f t="shared" si="1700"/>
        <v>0</v>
      </c>
      <c r="AN1331" s="143"/>
      <c r="AO1331" s="143">
        <f t="shared" ref="AO1331:AR1331" si="1701">AO1332+AO1333+AO1334+AO1336+AO1337</f>
        <v>57.677999999999997</v>
      </c>
      <c r="AP1331" s="143">
        <f t="shared" si="1701"/>
        <v>57.677999999999997</v>
      </c>
      <c r="AQ1331" s="143">
        <f t="shared" si="1701"/>
        <v>0</v>
      </c>
      <c r="AR1331" s="143">
        <f t="shared" si="1701"/>
        <v>0</v>
      </c>
      <c r="AS1331" s="143"/>
      <c r="AT1331" s="143">
        <f t="shared" ref="AT1331:AW1331" si="1702">AT1332+AT1333+AT1334+AT1336+AT1337</f>
        <v>0</v>
      </c>
      <c r="AU1331" s="143">
        <f t="shared" si="1702"/>
        <v>0</v>
      </c>
      <c r="AV1331" s="143">
        <f t="shared" si="1702"/>
        <v>0</v>
      </c>
      <c r="AW1331" s="143">
        <f t="shared" si="1702"/>
        <v>0</v>
      </c>
      <c r="AX1331" s="143"/>
      <c r="AY1331" s="143">
        <f t="shared" ref="AY1331:AZ1331" si="1703">AY1332+AY1333+AY1334+AY1336+AY1337</f>
        <v>56.350000000000009</v>
      </c>
      <c r="AZ1331" s="143">
        <f t="shared" si="1703"/>
        <v>0</v>
      </c>
      <c r="BA1331" s="147"/>
      <c r="BB1331" s="311" t="s">
        <v>711</v>
      </c>
      <c r="BC1331" s="255"/>
    </row>
    <row r="1332" spans="1:55" ht="32.25" customHeight="1">
      <c r="A1332" s="309"/>
      <c r="B1332" s="310"/>
      <c r="C1332" s="310"/>
      <c r="D1332" s="148" t="s">
        <v>37</v>
      </c>
      <c r="E1332" s="143">
        <f t="shared" si="1690"/>
        <v>0</v>
      </c>
      <c r="F1332" s="143">
        <f t="shared" si="1691"/>
        <v>0</v>
      </c>
      <c r="G1332" s="147"/>
      <c r="H1332" s="143"/>
      <c r="I1332" s="143"/>
      <c r="J1332" s="147"/>
      <c r="K1332" s="143"/>
      <c r="L1332" s="143"/>
      <c r="M1332" s="147"/>
      <c r="N1332" s="143"/>
      <c r="O1332" s="143"/>
      <c r="P1332" s="147"/>
      <c r="Q1332" s="143"/>
      <c r="R1332" s="143"/>
      <c r="S1332" s="147"/>
      <c r="T1332" s="143"/>
      <c r="U1332" s="143"/>
      <c r="V1332" s="147"/>
      <c r="W1332" s="143"/>
      <c r="X1332" s="143"/>
      <c r="Y1332" s="147"/>
      <c r="Z1332" s="143"/>
      <c r="AA1332" s="143"/>
      <c r="AB1332" s="147"/>
      <c r="AC1332" s="147"/>
      <c r="AD1332" s="147"/>
      <c r="AE1332" s="143"/>
      <c r="AF1332" s="143"/>
      <c r="AG1332" s="147"/>
      <c r="AH1332" s="147"/>
      <c r="AI1332" s="147"/>
      <c r="AJ1332" s="143"/>
      <c r="AK1332" s="143"/>
      <c r="AL1332" s="147"/>
      <c r="AM1332" s="147"/>
      <c r="AN1332" s="147"/>
      <c r="AO1332" s="221"/>
      <c r="AP1332" s="143"/>
      <c r="AQ1332" s="147"/>
      <c r="AR1332" s="147"/>
      <c r="AS1332" s="147"/>
      <c r="AT1332" s="143"/>
      <c r="AU1332" s="143"/>
      <c r="AV1332" s="147"/>
      <c r="AW1332" s="147"/>
      <c r="AX1332" s="147"/>
      <c r="AY1332" s="143"/>
      <c r="AZ1332" s="147"/>
      <c r="BA1332" s="147"/>
      <c r="BB1332" s="312"/>
      <c r="BC1332" s="255"/>
    </row>
    <row r="1333" spans="1:55" ht="50.25" customHeight="1">
      <c r="A1333" s="309"/>
      <c r="B1333" s="310"/>
      <c r="C1333" s="310"/>
      <c r="D1333" s="172" t="s">
        <v>2</v>
      </c>
      <c r="E1333" s="143">
        <f t="shared" si="1690"/>
        <v>0</v>
      </c>
      <c r="F1333" s="215">
        <f t="shared" si="1691"/>
        <v>0</v>
      </c>
      <c r="G1333" s="147"/>
      <c r="H1333" s="143"/>
      <c r="I1333" s="143"/>
      <c r="J1333" s="147"/>
      <c r="K1333" s="143"/>
      <c r="L1333" s="143"/>
      <c r="M1333" s="147"/>
      <c r="N1333" s="143"/>
      <c r="O1333" s="143"/>
      <c r="P1333" s="147"/>
      <c r="Q1333" s="143"/>
      <c r="R1333" s="143"/>
      <c r="S1333" s="147"/>
      <c r="T1333" s="143"/>
      <c r="U1333" s="143"/>
      <c r="V1333" s="147"/>
      <c r="W1333" s="143"/>
      <c r="X1333" s="143"/>
      <c r="Y1333" s="147"/>
      <c r="Z1333" s="143"/>
      <c r="AA1333" s="143"/>
      <c r="AB1333" s="147"/>
      <c r="AC1333" s="147"/>
      <c r="AD1333" s="147"/>
      <c r="AE1333" s="143"/>
      <c r="AF1333" s="143"/>
      <c r="AG1333" s="147"/>
      <c r="AH1333" s="147"/>
      <c r="AI1333" s="147"/>
      <c r="AJ1333" s="221"/>
      <c r="AK1333" s="143"/>
      <c r="AL1333" s="147"/>
      <c r="AM1333" s="147"/>
      <c r="AN1333" s="147"/>
      <c r="AO1333" s="221"/>
      <c r="AP1333" s="143"/>
      <c r="AQ1333" s="147"/>
      <c r="AR1333" s="147"/>
      <c r="AS1333" s="147"/>
      <c r="AT1333" s="143"/>
      <c r="AU1333" s="143"/>
      <c r="AV1333" s="147"/>
      <c r="AW1333" s="147"/>
      <c r="AX1333" s="147"/>
      <c r="AY1333" s="221"/>
      <c r="AZ1333" s="147"/>
      <c r="BA1333" s="147"/>
      <c r="BB1333" s="312"/>
      <c r="BC1333" s="255"/>
    </row>
    <row r="1334" spans="1:55" ht="22.5" customHeight="1">
      <c r="A1334" s="309"/>
      <c r="B1334" s="310"/>
      <c r="C1334" s="310"/>
      <c r="D1334" s="253" t="s">
        <v>268</v>
      </c>
      <c r="E1334" s="143">
        <f>H1334+K1334+N1334+Q1334+T1334+W1334+Z1334+AE1334+AJ1334+AO1334+AT1334+AY1334</f>
        <v>221.3</v>
      </c>
      <c r="F1334" s="143">
        <f t="shared" si="1691"/>
        <v>164.95</v>
      </c>
      <c r="G1334" s="147"/>
      <c r="H1334" s="143"/>
      <c r="I1334" s="143"/>
      <c r="J1334" s="147"/>
      <c r="K1334" s="143"/>
      <c r="L1334" s="143"/>
      <c r="M1334" s="147"/>
      <c r="N1334" s="143"/>
      <c r="O1334" s="143"/>
      <c r="P1334" s="147"/>
      <c r="Q1334" s="143"/>
      <c r="R1334" s="143"/>
      <c r="S1334" s="147"/>
      <c r="T1334" s="143"/>
      <c r="U1334" s="143"/>
      <c r="V1334" s="147"/>
      <c r="W1334" s="143"/>
      <c r="X1334" s="143"/>
      <c r="Y1334" s="147"/>
      <c r="Z1334" s="143">
        <v>107.27200000000001</v>
      </c>
      <c r="AA1334" s="143">
        <v>107.27200000000001</v>
      </c>
      <c r="AB1334" s="147"/>
      <c r="AC1334" s="147"/>
      <c r="AD1334" s="147"/>
      <c r="AE1334" s="143"/>
      <c r="AF1334" s="143"/>
      <c r="AG1334" s="147"/>
      <c r="AH1334" s="147"/>
      <c r="AI1334" s="147"/>
      <c r="AJ1334" s="221"/>
      <c r="AK1334" s="143"/>
      <c r="AL1334" s="147"/>
      <c r="AM1334" s="147"/>
      <c r="AN1334" s="147"/>
      <c r="AO1334" s="221">
        <v>57.677999999999997</v>
      </c>
      <c r="AP1334" s="221">
        <v>57.677999999999997</v>
      </c>
      <c r="AQ1334" s="147"/>
      <c r="AR1334" s="147"/>
      <c r="AS1334" s="147"/>
      <c r="AT1334" s="221"/>
      <c r="AU1334" s="221"/>
      <c r="AV1334" s="147"/>
      <c r="AW1334" s="147"/>
      <c r="AX1334" s="147"/>
      <c r="AY1334" s="221">
        <f>221.3-107.272-57.678</f>
        <v>56.350000000000009</v>
      </c>
      <c r="AZ1334" s="143"/>
      <c r="BA1334" s="147"/>
      <c r="BB1334" s="312"/>
      <c r="BC1334" s="255"/>
    </row>
    <row r="1335" spans="1:55" ht="82.5" customHeight="1">
      <c r="A1335" s="309"/>
      <c r="B1335" s="310"/>
      <c r="C1335" s="310"/>
      <c r="D1335" s="253" t="s">
        <v>274</v>
      </c>
      <c r="E1335" s="143">
        <f t="shared" ref="E1335:E1336" si="1704">H1335+K1335+N1335+Q1335+T1335+W1335+Z1335+AE1335+AJ1335+AO1335+AT1335+AY1335</f>
        <v>0</v>
      </c>
      <c r="F1335" s="143">
        <f t="shared" si="1691"/>
        <v>0</v>
      </c>
      <c r="G1335" s="147"/>
      <c r="H1335" s="143"/>
      <c r="I1335" s="143"/>
      <c r="J1335" s="147"/>
      <c r="K1335" s="143"/>
      <c r="L1335" s="143"/>
      <c r="M1335" s="147"/>
      <c r="N1335" s="143"/>
      <c r="O1335" s="143"/>
      <c r="P1335" s="147"/>
      <c r="Q1335" s="143"/>
      <c r="R1335" s="143"/>
      <c r="S1335" s="147"/>
      <c r="T1335" s="143"/>
      <c r="U1335" s="143"/>
      <c r="V1335" s="147"/>
      <c r="W1335" s="143"/>
      <c r="X1335" s="143"/>
      <c r="Y1335" s="147"/>
      <c r="Z1335" s="143"/>
      <c r="AA1335" s="143"/>
      <c r="AB1335" s="147"/>
      <c r="AC1335" s="147"/>
      <c r="AD1335" s="147"/>
      <c r="AE1335" s="143"/>
      <c r="AF1335" s="143"/>
      <c r="AG1335" s="147"/>
      <c r="AH1335" s="147"/>
      <c r="AI1335" s="147"/>
      <c r="AJ1335" s="221"/>
      <c r="AK1335" s="143"/>
      <c r="AL1335" s="147"/>
      <c r="AM1335" s="147"/>
      <c r="AN1335" s="147"/>
      <c r="AO1335" s="143"/>
      <c r="AP1335" s="143"/>
      <c r="AQ1335" s="147"/>
      <c r="AR1335" s="147"/>
      <c r="AS1335" s="147"/>
      <c r="AT1335" s="143"/>
      <c r="AU1335" s="143"/>
      <c r="AV1335" s="147"/>
      <c r="AW1335" s="147"/>
      <c r="AX1335" s="147"/>
      <c r="AY1335" s="147"/>
      <c r="AZ1335" s="147"/>
      <c r="BA1335" s="147"/>
      <c r="BB1335" s="312"/>
      <c r="BC1335" s="255"/>
    </row>
    <row r="1336" spans="1:55" ht="22.5" customHeight="1">
      <c r="A1336" s="309"/>
      <c r="B1336" s="310"/>
      <c r="C1336" s="310"/>
      <c r="D1336" s="253" t="s">
        <v>269</v>
      </c>
      <c r="E1336" s="143">
        <f t="shared" si="1704"/>
        <v>0</v>
      </c>
      <c r="F1336" s="143">
        <f t="shared" si="1691"/>
        <v>0</v>
      </c>
      <c r="G1336" s="147"/>
      <c r="H1336" s="143"/>
      <c r="I1336" s="143"/>
      <c r="J1336" s="147"/>
      <c r="K1336" s="143"/>
      <c r="L1336" s="143"/>
      <c r="M1336" s="147"/>
      <c r="N1336" s="143"/>
      <c r="O1336" s="143"/>
      <c r="P1336" s="147"/>
      <c r="Q1336" s="143"/>
      <c r="R1336" s="143"/>
      <c r="S1336" s="147"/>
      <c r="T1336" s="143"/>
      <c r="U1336" s="143"/>
      <c r="V1336" s="147"/>
      <c r="W1336" s="143"/>
      <c r="X1336" s="143"/>
      <c r="Y1336" s="147"/>
      <c r="Z1336" s="143"/>
      <c r="AA1336" s="143"/>
      <c r="AB1336" s="147"/>
      <c r="AC1336" s="147"/>
      <c r="AD1336" s="147"/>
      <c r="AE1336" s="143"/>
      <c r="AF1336" s="143"/>
      <c r="AG1336" s="147"/>
      <c r="AH1336" s="147"/>
      <c r="AI1336" s="147"/>
      <c r="AJ1336" s="221"/>
      <c r="AK1336" s="143"/>
      <c r="AL1336" s="147"/>
      <c r="AM1336" s="147"/>
      <c r="AN1336" s="147"/>
      <c r="AO1336" s="143"/>
      <c r="AP1336" s="143"/>
      <c r="AQ1336" s="147"/>
      <c r="AR1336" s="147"/>
      <c r="AS1336" s="147"/>
      <c r="AT1336" s="143"/>
      <c r="AU1336" s="143"/>
      <c r="AV1336" s="147"/>
      <c r="AW1336" s="147"/>
      <c r="AX1336" s="147"/>
      <c r="AY1336" s="160"/>
      <c r="AZ1336" s="147"/>
      <c r="BA1336" s="147"/>
      <c r="BB1336" s="312"/>
      <c r="BC1336" s="255"/>
    </row>
    <row r="1337" spans="1:55" ht="31.2">
      <c r="A1337" s="309"/>
      <c r="B1337" s="310"/>
      <c r="C1337" s="310"/>
      <c r="D1337" s="255" t="s">
        <v>43</v>
      </c>
      <c r="E1337" s="143">
        <f>H1337+K1337+N1337+Q1337+T1337+W1337+Z1337+AE1337+AJ1337+AO1337+AT1337+AY1337</f>
        <v>0</v>
      </c>
      <c r="F1337" s="143">
        <f t="shared" si="1691"/>
        <v>0</v>
      </c>
      <c r="G1337" s="147"/>
      <c r="H1337" s="143"/>
      <c r="I1337" s="143"/>
      <c r="J1337" s="147"/>
      <c r="K1337" s="143"/>
      <c r="L1337" s="143"/>
      <c r="M1337" s="147"/>
      <c r="N1337" s="143"/>
      <c r="O1337" s="143"/>
      <c r="P1337" s="147"/>
      <c r="Q1337" s="143"/>
      <c r="R1337" s="143"/>
      <c r="S1337" s="147"/>
      <c r="T1337" s="143"/>
      <c r="U1337" s="143"/>
      <c r="V1337" s="147"/>
      <c r="W1337" s="143"/>
      <c r="X1337" s="143"/>
      <c r="Y1337" s="147"/>
      <c r="Z1337" s="143"/>
      <c r="AA1337" s="143"/>
      <c r="AB1337" s="147"/>
      <c r="AC1337" s="147"/>
      <c r="AD1337" s="147"/>
      <c r="AE1337" s="143"/>
      <c r="AF1337" s="143"/>
      <c r="AG1337" s="147"/>
      <c r="AH1337" s="147"/>
      <c r="AI1337" s="147"/>
      <c r="AJ1337" s="143"/>
      <c r="AK1337" s="143"/>
      <c r="AL1337" s="147"/>
      <c r="AM1337" s="147"/>
      <c r="AN1337" s="147"/>
      <c r="AO1337" s="143"/>
      <c r="AP1337" s="143"/>
      <c r="AQ1337" s="147"/>
      <c r="AR1337" s="147"/>
      <c r="AS1337" s="147"/>
      <c r="AT1337" s="143"/>
      <c r="AU1337" s="143"/>
      <c r="AV1337" s="147"/>
      <c r="AW1337" s="147"/>
      <c r="AX1337" s="147"/>
      <c r="AY1337" s="147"/>
      <c r="AZ1337" s="147"/>
      <c r="BA1337" s="147"/>
      <c r="BB1337" s="313"/>
      <c r="BC1337" s="255"/>
    </row>
    <row r="1338" spans="1:55" ht="22.5" customHeight="1">
      <c r="A1338" s="309" t="s">
        <v>695</v>
      </c>
      <c r="B1338" s="310" t="s">
        <v>698</v>
      </c>
      <c r="C1338" s="310" t="s">
        <v>293</v>
      </c>
      <c r="D1338" s="150" t="s">
        <v>41</v>
      </c>
      <c r="E1338" s="143">
        <f t="shared" ref="E1338:E1340" si="1705">H1338+K1338+N1338+Q1338+T1338+W1338+Z1338+AE1338+AJ1338+AO1338+AT1338+AY1338</f>
        <v>279.23</v>
      </c>
      <c r="F1338" s="143">
        <f t="shared" ref="F1338:F1344" si="1706">I1338+L1338+O1338+R1338+U1338+X1338+AA1338+AF1338+AK1338+AP1338+AU1338+AZ1338</f>
        <v>0</v>
      </c>
      <c r="G1338" s="147"/>
      <c r="H1338" s="143">
        <f>H1339+H1340+H1341+H1343+H1344</f>
        <v>0</v>
      </c>
      <c r="I1338" s="143">
        <f t="shared" ref="I1338" si="1707">I1339+I1340+I1341+I1343+I1344</f>
        <v>0</v>
      </c>
      <c r="J1338" s="143"/>
      <c r="K1338" s="143">
        <f t="shared" ref="K1338:L1338" si="1708">K1339+K1340+K1341+K1343+K1344</f>
        <v>0</v>
      </c>
      <c r="L1338" s="143">
        <f t="shared" si="1708"/>
        <v>0</v>
      </c>
      <c r="M1338" s="143"/>
      <c r="N1338" s="143">
        <f t="shared" ref="N1338:O1338" si="1709">N1339+N1340+N1341+N1343+N1344</f>
        <v>0</v>
      </c>
      <c r="O1338" s="143">
        <f t="shared" si="1709"/>
        <v>0</v>
      </c>
      <c r="P1338" s="143"/>
      <c r="Q1338" s="143">
        <f t="shared" ref="Q1338:R1338" si="1710">Q1339+Q1340+Q1341+Q1343+Q1344</f>
        <v>0</v>
      </c>
      <c r="R1338" s="143">
        <f t="shared" si="1710"/>
        <v>0</v>
      </c>
      <c r="S1338" s="143"/>
      <c r="T1338" s="143">
        <f t="shared" ref="T1338:U1338" si="1711">T1339+T1340+T1341+T1343+T1344</f>
        <v>0</v>
      </c>
      <c r="U1338" s="143">
        <f t="shared" si="1711"/>
        <v>0</v>
      </c>
      <c r="V1338" s="143"/>
      <c r="W1338" s="143">
        <f t="shared" ref="W1338:X1338" si="1712">W1339+W1340+W1341+W1343+W1344</f>
        <v>0</v>
      </c>
      <c r="X1338" s="143">
        <f t="shared" si="1712"/>
        <v>0</v>
      </c>
      <c r="Y1338" s="143"/>
      <c r="Z1338" s="143">
        <f t="shared" ref="Z1338:AC1338" si="1713">Z1339+Z1340+Z1341+Z1343+Z1344</f>
        <v>0</v>
      </c>
      <c r="AA1338" s="143">
        <f t="shared" si="1713"/>
        <v>0</v>
      </c>
      <c r="AB1338" s="143">
        <f t="shared" si="1713"/>
        <v>0</v>
      </c>
      <c r="AC1338" s="143">
        <f t="shared" si="1713"/>
        <v>0</v>
      </c>
      <c r="AD1338" s="143"/>
      <c r="AE1338" s="143">
        <f t="shared" ref="AE1338:AH1338" si="1714">AE1339+AE1340+AE1341+AE1343+AE1344</f>
        <v>0</v>
      </c>
      <c r="AF1338" s="143">
        <f t="shared" si="1714"/>
        <v>0</v>
      </c>
      <c r="AG1338" s="143">
        <f t="shared" si="1714"/>
        <v>0</v>
      </c>
      <c r="AH1338" s="143">
        <f t="shared" si="1714"/>
        <v>0</v>
      </c>
      <c r="AI1338" s="143"/>
      <c r="AJ1338" s="143">
        <f t="shared" ref="AJ1338:AM1338" si="1715">AJ1339+AJ1340+AJ1341+AJ1343+AJ1344</f>
        <v>0</v>
      </c>
      <c r="AK1338" s="143">
        <f t="shared" si="1715"/>
        <v>0</v>
      </c>
      <c r="AL1338" s="143">
        <f t="shared" si="1715"/>
        <v>0</v>
      </c>
      <c r="AM1338" s="143">
        <f t="shared" si="1715"/>
        <v>0</v>
      </c>
      <c r="AN1338" s="143"/>
      <c r="AO1338" s="143">
        <f t="shared" ref="AO1338:AR1338" si="1716">AO1339+AO1340+AO1341+AO1343+AO1344</f>
        <v>0</v>
      </c>
      <c r="AP1338" s="143">
        <f t="shared" si="1716"/>
        <v>0</v>
      </c>
      <c r="AQ1338" s="143">
        <f t="shared" si="1716"/>
        <v>0</v>
      </c>
      <c r="AR1338" s="143">
        <f t="shared" si="1716"/>
        <v>0</v>
      </c>
      <c r="AS1338" s="143"/>
      <c r="AT1338" s="143">
        <f t="shared" ref="AT1338:AW1338" si="1717">AT1339+AT1340+AT1341+AT1343+AT1344</f>
        <v>0</v>
      </c>
      <c r="AU1338" s="143">
        <f t="shared" si="1717"/>
        <v>0</v>
      </c>
      <c r="AV1338" s="143">
        <f t="shared" si="1717"/>
        <v>0</v>
      </c>
      <c r="AW1338" s="143">
        <f t="shared" si="1717"/>
        <v>0</v>
      </c>
      <c r="AX1338" s="143"/>
      <c r="AY1338" s="143">
        <f t="shared" ref="AY1338:AZ1338" si="1718">AY1339+AY1340+AY1341+AY1343+AY1344</f>
        <v>279.23</v>
      </c>
      <c r="AZ1338" s="143">
        <f t="shared" si="1718"/>
        <v>0</v>
      </c>
      <c r="BA1338" s="147"/>
      <c r="BB1338" s="311" t="s">
        <v>711</v>
      </c>
      <c r="BC1338" s="255"/>
    </row>
    <row r="1339" spans="1:55" ht="32.25" customHeight="1">
      <c r="A1339" s="309"/>
      <c r="B1339" s="310"/>
      <c r="C1339" s="310"/>
      <c r="D1339" s="148" t="s">
        <v>37</v>
      </c>
      <c r="E1339" s="143">
        <f t="shared" si="1705"/>
        <v>0</v>
      </c>
      <c r="F1339" s="143">
        <f t="shared" si="1706"/>
        <v>0</v>
      </c>
      <c r="G1339" s="147"/>
      <c r="H1339" s="143"/>
      <c r="I1339" s="143"/>
      <c r="J1339" s="147"/>
      <c r="K1339" s="143"/>
      <c r="L1339" s="143"/>
      <c r="M1339" s="147"/>
      <c r="N1339" s="143"/>
      <c r="O1339" s="143"/>
      <c r="P1339" s="147"/>
      <c r="Q1339" s="143"/>
      <c r="R1339" s="143"/>
      <c r="S1339" s="147"/>
      <c r="T1339" s="143"/>
      <c r="U1339" s="143"/>
      <c r="V1339" s="147"/>
      <c r="W1339" s="143"/>
      <c r="X1339" s="143"/>
      <c r="Y1339" s="147"/>
      <c r="Z1339" s="143"/>
      <c r="AA1339" s="143"/>
      <c r="AB1339" s="147"/>
      <c r="AC1339" s="147"/>
      <c r="AD1339" s="147"/>
      <c r="AE1339" s="143"/>
      <c r="AF1339" s="143"/>
      <c r="AG1339" s="147"/>
      <c r="AH1339" s="147"/>
      <c r="AI1339" s="147"/>
      <c r="AJ1339" s="143"/>
      <c r="AK1339" s="143"/>
      <c r="AL1339" s="147"/>
      <c r="AM1339" s="147"/>
      <c r="AN1339" s="147"/>
      <c r="AO1339" s="221"/>
      <c r="AP1339" s="143"/>
      <c r="AQ1339" s="147"/>
      <c r="AR1339" s="147"/>
      <c r="AS1339" s="147"/>
      <c r="AT1339" s="143"/>
      <c r="AU1339" s="143"/>
      <c r="AV1339" s="147"/>
      <c r="AW1339" s="147"/>
      <c r="AX1339" s="147"/>
      <c r="AY1339" s="143"/>
      <c r="AZ1339" s="147"/>
      <c r="BA1339" s="147"/>
      <c r="BB1339" s="312"/>
      <c r="BC1339" s="255"/>
    </row>
    <row r="1340" spans="1:55" ht="50.25" customHeight="1">
      <c r="A1340" s="309"/>
      <c r="B1340" s="310"/>
      <c r="C1340" s="310"/>
      <c r="D1340" s="172" t="s">
        <v>2</v>
      </c>
      <c r="E1340" s="143">
        <f t="shared" si="1705"/>
        <v>0</v>
      </c>
      <c r="F1340" s="215">
        <f t="shared" si="1706"/>
        <v>0</v>
      </c>
      <c r="G1340" s="147"/>
      <c r="H1340" s="143"/>
      <c r="I1340" s="143"/>
      <c r="J1340" s="147"/>
      <c r="K1340" s="143"/>
      <c r="L1340" s="143"/>
      <c r="M1340" s="147"/>
      <c r="N1340" s="143"/>
      <c r="O1340" s="143"/>
      <c r="P1340" s="147"/>
      <c r="Q1340" s="143"/>
      <c r="R1340" s="143"/>
      <c r="S1340" s="147"/>
      <c r="T1340" s="143"/>
      <c r="U1340" s="143"/>
      <c r="V1340" s="147"/>
      <c r="W1340" s="143"/>
      <c r="X1340" s="143"/>
      <c r="Y1340" s="147"/>
      <c r="Z1340" s="143"/>
      <c r="AA1340" s="143"/>
      <c r="AB1340" s="147"/>
      <c r="AC1340" s="147"/>
      <c r="AD1340" s="147"/>
      <c r="AE1340" s="143"/>
      <c r="AF1340" s="143"/>
      <c r="AG1340" s="147"/>
      <c r="AH1340" s="147"/>
      <c r="AI1340" s="147"/>
      <c r="AJ1340" s="221"/>
      <c r="AK1340" s="143"/>
      <c r="AL1340" s="147"/>
      <c r="AM1340" s="147"/>
      <c r="AN1340" s="147"/>
      <c r="AO1340" s="221"/>
      <c r="AP1340" s="143"/>
      <c r="AQ1340" s="147"/>
      <c r="AR1340" s="147"/>
      <c r="AS1340" s="147"/>
      <c r="AT1340" s="143"/>
      <c r="AU1340" s="143"/>
      <c r="AV1340" s="147"/>
      <c r="AW1340" s="147"/>
      <c r="AX1340" s="147"/>
      <c r="AY1340" s="221"/>
      <c r="AZ1340" s="147"/>
      <c r="BA1340" s="147"/>
      <c r="BB1340" s="312"/>
      <c r="BC1340" s="255"/>
    </row>
    <row r="1341" spans="1:55" ht="22.5" customHeight="1">
      <c r="A1341" s="309"/>
      <c r="B1341" s="310"/>
      <c r="C1341" s="310"/>
      <c r="D1341" s="253" t="s">
        <v>268</v>
      </c>
      <c r="E1341" s="143">
        <f>H1341+K1341+N1341+Q1341+T1341+W1341+Z1341+AE1341+AJ1341+AO1341+AT1341+AY1341</f>
        <v>229.23</v>
      </c>
      <c r="F1341" s="143">
        <f t="shared" si="1706"/>
        <v>0</v>
      </c>
      <c r="G1341" s="147"/>
      <c r="H1341" s="143"/>
      <c r="I1341" s="143"/>
      <c r="J1341" s="147"/>
      <c r="K1341" s="143"/>
      <c r="L1341" s="143"/>
      <c r="M1341" s="147"/>
      <c r="N1341" s="143"/>
      <c r="O1341" s="143"/>
      <c r="P1341" s="147"/>
      <c r="Q1341" s="143"/>
      <c r="R1341" s="143"/>
      <c r="S1341" s="147"/>
      <c r="T1341" s="143"/>
      <c r="U1341" s="143"/>
      <c r="V1341" s="147"/>
      <c r="W1341" s="143"/>
      <c r="X1341" s="143"/>
      <c r="Y1341" s="147"/>
      <c r="Z1341" s="143"/>
      <c r="AA1341" s="143"/>
      <c r="AB1341" s="147"/>
      <c r="AC1341" s="147"/>
      <c r="AD1341" s="147"/>
      <c r="AE1341" s="143"/>
      <c r="AF1341" s="143"/>
      <c r="AG1341" s="147"/>
      <c r="AH1341" s="147"/>
      <c r="AI1341" s="147"/>
      <c r="AJ1341" s="221"/>
      <c r="AK1341" s="143"/>
      <c r="AL1341" s="147"/>
      <c r="AM1341" s="147"/>
      <c r="AN1341" s="147"/>
      <c r="AO1341" s="221"/>
      <c r="AP1341" s="143"/>
      <c r="AQ1341" s="147"/>
      <c r="AR1341" s="147"/>
      <c r="AS1341" s="147"/>
      <c r="AT1341" s="143"/>
      <c r="AU1341" s="143"/>
      <c r="AV1341" s="147"/>
      <c r="AW1341" s="147"/>
      <c r="AX1341" s="147"/>
      <c r="AY1341" s="143">
        <v>229.23</v>
      </c>
      <c r="AZ1341" s="143"/>
      <c r="BA1341" s="147"/>
      <c r="BB1341" s="312"/>
      <c r="BC1341" s="255"/>
    </row>
    <row r="1342" spans="1:55" ht="82.5" customHeight="1">
      <c r="A1342" s="309"/>
      <c r="B1342" s="310"/>
      <c r="C1342" s="310"/>
      <c r="D1342" s="253" t="s">
        <v>274</v>
      </c>
      <c r="E1342" s="143">
        <f t="shared" ref="E1342:E1343" si="1719">H1342+K1342+N1342+Q1342+T1342+W1342+Z1342+AE1342+AJ1342+AO1342+AT1342+AY1342</f>
        <v>0</v>
      </c>
      <c r="F1342" s="143">
        <f t="shared" si="1706"/>
        <v>0</v>
      </c>
      <c r="G1342" s="147"/>
      <c r="H1342" s="143"/>
      <c r="I1342" s="143"/>
      <c r="J1342" s="147"/>
      <c r="K1342" s="143"/>
      <c r="L1342" s="143"/>
      <c r="M1342" s="147"/>
      <c r="N1342" s="143"/>
      <c r="O1342" s="143"/>
      <c r="P1342" s="147"/>
      <c r="Q1342" s="143"/>
      <c r="R1342" s="143"/>
      <c r="S1342" s="147"/>
      <c r="T1342" s="143"/>
      <c r="U1342" s="143"/>
      <c r="V1342" s="147"/>
      <c r="W1342" s="143"/>
      <c r="X1342" s="143"/>
      <c r="Y1342" s="147"/>
      <c r="Z1342" s="143"/>
      <c r="AA1342" s="143"/>
      <c r="AB1342" s="147"/>
      <c r="AC1342" s="147"/>
      <c r="AD1342" s="147"/>
      <c r="AE1342" s="143"/>
      <c r="AF1342" s="143"/>
      <c r="AG1342" s="147"/>
      <c r="AH1342" s="147"/>
      <c r="AI1342" s="147"/>
      <c r="AJ1342" s="221"/>
      <c r="AK1342" s="143"/>
      <c r="AL1342" s="147"/>
      <c r="AM1342" s="147"/>
      <c r="AN1342" s="147"/>
      <c r="AO1342" s="143"/>
      <c r="AP1342" s="143"/>
      <c r="AQ1342" s="147"/>
      <c r="AR1342" s="147"/>
      <c r="AS1342" s="147"/>
      <c r="AT1342" s="143"/>
      <c r="AU1342" s="143"/>
      <c r="AV1342" s="147"/>
      <c r="AW1342" s="147"/>
      <c r="AX1342" s="147"/>
      <c r="AY1342" s="143"/>
      <c r="AZ1342" s="147"/>
      <c r="BA1342" s="147"/>
      <c r="BB1342" s="312"/>
      <c r="BC1342" s="255"/>
    </row>
    <row r="1343" spans="1:55" ht="22.5" customHeight="1">
      <c r="A1343" s="309"/>
      <c r="B1343" s="310"/>
      <c r="C1343" s="310"/>
      <c r="D1343" s="253" t="s">
        <v>269</v>
      </c>
      <c r="E1343" s="143">
        <f t="shared" si="1719"/>
        <v>50</v>
      </c>
      <c r="F1343" s="143">
        <f t="shared" si="1706"/>
        <v>0</v>
      </c>
      <c r="G1343" s="147"/>
      <c r="H1343" s="143"/>
      <c r="I1343" s="143"/>
      <c r="J1343" s="147"/>
      <c r="K1343" s="143"/>
      <c r="L1343" s="143"/>
      <c r="M1343" s="147"/>
      <c r="N1343" s="143"/>
      <c r="O1343" s="143"/>
      <c r="P1343" s="147"/>
      <c r="Q1343" s="143"/>
      <c r="R1343" s="143"/>
      <c r="S1343" s="147"/>
      <c r="T1343" s="143"/>
      <c r="U1343" s="143"/>
      <c r="V1343" s="147"/>
      <c r="W1343" s="143"/>
      <c r="X1343" s="143"/>
      <c r="Y1343" s="147"/>
      <c r="Z1343" s="143"/>
      <c r="AA1343" s="143"/>
      <c r="AB1343" s="147"/>
      <c r="AC1343" s="147"/>
      <c r="AD1343" s="147"/>
      <c r="AE1343" s="143"/>
      <c r="AF1343" s="143"/>
      <c r="AG1343" s="147"/>
      <c r="AH1343" s="147"/>
      <c r="AI1343" s="147"/>
      <c r="AJ1343" s="221"/>
      <c r="AK1343" s="143"/>
      <c r="AL1343" s="147"/>
      <c r="AM1343" s="147"/>
      <c r="AN1343" s="147"/>
      <c r="AO1343" s="143"/>
      <c r="AP1343" s="143"/>
      <c r="AQ1343" s="147"/>
      <c r="AR1343" s="147"/>
      <c r="AS1343" s="147"/>
      <c r="AT1343" s="143"/>
      <c r="AU1343" s="143"/>
      <c r="AV1343" s="147"/>
      <c r="AW1343" s="147"/>
      <c r="AX1343" s="147"/>
      <c r="AY1343" s="143">
        <v>50</v>
      </c>
      <c r="AZ1343" s="147"/>
      <c r="BA1343" s="147"/>
      <c r="BB1343" s="312"/>
      <c r="BC1343" s="255"/>
    </row>
    <row r="1344" spans="1:55" ht="31.2">
      <c r="A1344" s="309"/>
      <c r="B1344" s="310"/>
      <c r="C1344" s="310"/>
      <c r="D1344" s="255" t="s">
        <v>43</v>
      </c>
      <c r="E1344" s="143">
        <f>H1344+K1344+N1344+Q1344+T1344+W1344+Z1344+AE1344+AJ1344+AO1344+AT1344+AY1344</f>
        <v>0</v>
      </c>
      <c r="F1344" s="143">
        <f t="shared" si="1706"/>
        <v>0</v>
      </c>
      <c r="G1344" s="147"/>
      <c r="H1344" s="143"/>
      <c r="I1344" s="143"/>
      <c r="J1344" s="147"/>
      <c r="K1344" s="143"/>
      <c r="L1344" s="143"/>
      <c r="M1344" s="147"/>
      <c r="N1344" s="143"/>
      <c r="O1344" s="143"/>
      <c r="P1344" s="147"/>
      <c r="Q1344" s="143"/>
      <c r="R1344" s="143"/>
      <c r="S1344" s="147"/>
      <c r="T1344" s="143"/>
      <c r="U1344" s="143"/>
      <c r="V1344" s="147"/>
      <c r="W1344" s="143"/>
      <c r="X1344" s="143"/>
      <c r="Y1344" s="147"/>
      <c r="Z1344" s="143"/>
      <c r="AA1344" s="143"/>
      <c r="AB1344" s="147"/>
      <c r="AC1344" s="147"/>
      <c r="AD1344" s="147"/>
      <c r="AE1344" s="143"/>
      <c r="AF1344" s="143"/>
      <c r="AG1344" s="147"/>
      <c r="AH1344" s="147"/>
      <c r="AI1344" s="147"/>
      <c r="AJ1344" s="143"/>
      <c r="AK1344" s="143"/>
      <c r="AL1344" s="147"/>
      <c r="AM1344" s="147"/>
      <c r="AN1344" s="147"/>
      <c r="AO1344" s="143"/>
      <c r="AP1344" s="143"/>
      <c r="AQ1344" s="147"/>
      <c r="AR1344" s="147"/>
      <c r="AS1344" s="147"/>
      <c r="AT1344" s="143"/>
      <c r="AU1344" s="143"/>
      <c r="AV1344" s="147"/>
      <c r="AW1344" s="147"/>
      <c r="AX1344" s="147"/>
      <c r="AY1344" s="147"/>
      <c r="AZ1344" s="147"/>
      <c r="BA1344" s="147"/>
      <c r="BB1344" s="313"/>
      <c r="BC1344" s="255"/>
    </row>
    <row r="1345" spans="1:55" ht="22.5" customHeight="1">
      <c r="A1345" s="309" t="s">
        <v>696</v>
      </c>
      <c r="B1345" s="310" t="s">
        <v>699</v>
      </c>
      <c r="C1345" s="310" t="s">
        <v>293</v>
      </c>
      <c r="D1345" s="150" t="s">
        <v>41</v>
      </c>
      <c r="E1345" s="143">
        <f t="shared" ref="E1345:E1347" si="1720">H1345+K1345+N1345+Q1345+T1345+W1345+Z1345+AE1345+AJ1345+AO1345+AT1345+AY1345</f>
        <v>400</v>
      </c>
      <c r="F1345" s="143">
        <f t="shared" ref="F1345:F1351" si="1721">I1345+L1345+O1345+R1345+U1345+X1345+AA1345+AF1345+AK1345+AP1345+AU1345+AZ1345</f>
        <v>0</v>
      </c>
      <c r="G1345" s="147"/>
      <c r="H1345" s="143">
        <f>H1346+H1347+H1348+H1350+H1351</f>
        <v>0</v>
      </c>
      <c r="I1345" s="143">
        <f t="shared" ref="I1345" si="1722">I1346+I1347+I1348+I1350+I1351</f>
        <v>0</v>
      </c>
      <c r="J1345" s="143"/>
      <c r="K1345" s="143">
        <f t="shared" ref="K1345:L1345" si="1723">K1346+K1347+K1348+K1350+K1351</f>
        <v>0</v>
      </c>
      <c r="L1345" s="143">
        <f t="shared" si="1723"/>
        <v>0</v>
      </c>
      <c r="M1345" s="143"/>
      <c r="N1345" s="143">
        <f t="shared" ref="N1345:O1345" si="1724">N1346+N1347+N1348+N1350+N1351</f>
        <v>0</v>
      </c>
      <c r="O1345" s="143">
        <f t="shared" si="1724"/>
        <v>0</v>
      </c>
      <c r="P1345" s="143"/>
      <c r="Q1345" s="143">
        <f t="shared" ref="Q1345:R1345" si="1725">Q1346+Q1347+Q1348+Q1350+Q1351</f>
        <v>0</v>
      </c>
      <c r="R1345" s="143">
        <f t="shared" si="1725"/>
        <v>0</v>
      </c>
      <c r="S1345" s="143"/>
      <c r="T1345" s="143">
        <f t="shared" ref="T1345:U1345" si="1726">T1346+T1347+T1348+T1350+T1351</f>
        <v>0</v>
      </c>
      <c r="U1345" s="143">
        <f t="shared" si="1726"/>
        <v>0</v>
      </c>
      <c r="V1345" s="143"/>
      <c r="W1345" s="143">
        <f t="shared" ref="W1345:X1345" si="1727">W1346+W1347+W1348+W1350+W1351</f>
        <v>0</v>
      </c>
      <c r="X1345" s="143">
        <f t="shared" si="1727"/>
        <v>0</v>
      </c>
      <c r="Y1345" s="143"/>
      <c r="Z1345" s="143">
        <f t="shared" ref="Z1345:AC1345" si="1728">Z1346+Z1347+Z1348+Z1350+Z1351</f>
        <v>0</v>
      </c>
      <c r="AA1345" s="143">
        <f t="shared" si="1728"/>
        <v>0</v>
      </c>
      <c r="AB1345" s="143">
        <f t="shared" si="1728"/>
        <v>0</v>
      </c>
      <c r="AC1345" s="143">
        <f t="shared" si="1728"/>
        <v>0</v>
      </c>
      <c r="AD1345" s="143"/>
      <c r="AE1345" s="143">
        <f t="shared" ref="AE1345:AH1345" si="1729">AE1346+AE1347+AE1348+AE1350+AE1351</f>
        <v>0</v>
      </c>
      <c r="AF1345" s="143">
        <f t="shared" si="1729"/>
        <v>0</v>
      </c>
      <c r="AG1345" s="143">
        <f t="shared" si="1729"/>
        <v>0</v>
      </c>
      <c r="AH1345" s="143">
        <f t="shared" si="1729"/>
        <v>0</v>
      </c>
      <c r="AI1345" s="143"/>
      <c r="AJ1345" s="143">
        <f t="shared" ref="AJ1345:AM1345" si="1730">AJ1346+AJ1347+AJ1348+AJ1350+AJ1351</f>
        <v>0</v>
      </c>
      <c r="AK1345" s="143">
        <f t="shared" si="1730"/>
        <v>0</v>
      </c>
      <c r="AL1345" s="143">
        <f t="shared" si="1730"/>
        <v>0</v>
      </c>
      <c r="AM1345" s="143">
        <f t="shared" si="1730"/>
        <v>0</v>
      </c>
      <c r="AN1345" s="143"/>
      <c r="AO1345" s="143">
        <f t="shared" ref="AO1345:AR1345" si="1731">AO1346+AO1347+AO1348+AO1350+AO1351</f>
        <v>0</v>
      </c>
      <c r="AP1345" s="143">
        <f t="shared" si="1731"/>
        <v>0</v>
      </c>
      <c r="AQ1345" s="143">
        <f t="shared" si="1731"/>
        <v>0</v>
      </c>
      <c r="AR1345" s="143">
        <f t="shared" si="1731"/>
        <v>0</v>
      </c>
      <c r="AS1345" s="143"/>
      <c r="AT1345" s="143">
        <f t="shared" ref="AT1345:AW1345" si="1732">AT1346+AT1347+AT1348+AT1350+AT1351</f>
        <v>0</v>
      </c>
      <c r="AU1345" s="143">
        <f t="shared" si="1732"/>
        <v>0</v>
      </c>
      <c r="AV1345" s="143">
        <f t="shared" si="1732"/>
        <v>0</v>
      </c>
      <c r="AW1345" s="143">
        <f t="shared" si="1732"/>
        <v>0</v>
      </c>
      <c r="AX1345" s="143"/>
      <c r="AY1345" s="143">
        <f t="shared" ref="AY1345:AZ1345" si="1733">AY1346+AY1347+AY1348+AY1350+AY1351</f>
        <v>400</v>
      </c>
      <c r="AZ1345" s="143">
        <f t="shared" si="1733"/>
        <v>0</v>
      </c>
      <c r="BA1345" s="147"/>
      <c r="BB1345" s="311" t="s">
        <v>711</v>
      </c>
      <c r="BC1345" s="255"/>
    </row>
    <row r="1346" spans="1:55" ht="32.25" customHeight="1">
      <c r="A1346" s="309"/>
      <c r="B1346" s="310"/>
      <c r="C1346" s="310"/>
      <c r="D1346" s="148" t="s">
        <v>37</v>
      </c>
      <c r="E1346" s="143">
        <f t="shared" si="1720"/>
        <v>0</v>
      </c>
      <c r="F1346" s="143">
        <f t="shared" si="1721"/>
        <v>0</v>
      </c>
      <c r="G1346" s="147"/>
      <c r="H1346" s="143"/>
      <c r="I1346" s="143"/>
      <c r="J1346" s="147"/>
      <c r="K1346" s="143"/>
      <c r="L1346" s="143"/>
      <c r="M1346" s="147"/>
      <c r="N1346" s="143"/>
      <c r="O1346" s="143"/>
      <c r="P1346" s="147"/>
      <c r="Q1346" s="143"/>
      <c r="R1346" s="143"/>
      <c r="S1346" s="147"/>
      <c r="T1346" s="143"/>
      <c r="U1346" s="143"/>
      <c r="V1346" s="147"/>
      <c r="W1346" s="143"/>
      <c r="X1346" s="143"/>
      <c r="Y1346" s="147"/>
      <c r="Z1346" s="143"/>
      <c r="AA1346" s="143"/>
      <c r="AB1346" s="147"/>
      <c r="AC1346" s="147"/>
      <c r="AD1346" s="147"/>
      <c r="AE1346" s="143"/>
      <c r="AF1346" s="143"/>
      <c r="AG1346" s="147"/>
      <c r="AH1346" s="147"/>
      <c r="AI1346" s="147"/>
      <c r="AJ1346" s="143"/>
      <c r="AK1346" s="143"/>
      <c r="AL1346" s="147"/>
      <c r="AM1346" s="147"/>
      <c r="AN1346" s="147"/>
      <c r="AO1346" s="221"/>
      <c r="AP1346" s="143"/>
      <c r="AQ1346" s="147"/>
      <c r="AR1346" s="147"/>
      <c r="AS1346" s="147"/>
      <c r="AT1346" s="143"/>
      <c r="AU1346" s="143"/>
      <c r="AV1346" s="147"/>
      <c r="AW1346" s="147"/>
      <c r="AX1346" s="147"/>
      <c r="AY1346" s="143"/>
      <c r="AZ1346" s="147"/>
      <c r="BA1346" s="147"/>
      <c r="BB1346" s="312"/>
      <c r="BC1346" s="255"/>
    </row>
    <row r="1347" spans="1:55" ht="50.25" customHeight="1">
      <c r="A1347" s="309"/>
      <c r="B1347" s="310"/>
      <c r="C1347" s="310"/>
      <c r="D1347" s="172" t="s">
        <v>2</v>
      </c>
      <c r="E1347" s="143">
        <f t="shared" si="1720"/>
        <v>0</v>
      </c>
      <c r="F1347" s="215">
        <f t="shared" si="1721"/>
        <v>0</v>
      </c>
      <c r="G1347" s="147"/>
      <c r="H1347" s="143"/>
      <c r="I1347" s="143"/>
      <c r="J1347" s="147"/>
      <c r="K1347" s="143"/>
      <c r="L1347" s="143"/>
      <c r="M1347" s="147"/>
      <c r="N1347" s="143"/>
      <c r="O1347" s="143"/>
      <c r="P1347" s="147"/>
      <c r="Q1347" s="143"/>
      <c r="R1347" s="143"/>
      <c r="S1347" s="147"/>
      <c r="T1347" s="143"/>
      <c r="U1347" s="143"/>
      <c r="V1347" s="147"/>
      <c r="W1347" s="143"/>
      <c r="X1347" s="143"/>
      <c r="Y1347" s="147"/>
      <c r="Z1347" s="143"/>
      <c r="AA1347" s="143"/>
      <c r="AB1347" s="147"/>
      <c r="AC1347" s="147"/>
      <c r="AD1347" s="147"/>
      <c r="AE1347" s="143"/>
      <c r="AF1347" s="143"/>
      <c r="AG1347" s="147"/>
      <c r="AH1347" s="147"/>
      <c r="AI1347" s="147"/>
      <c r="AJ1347" s="221"/>
      <c r="AK1347" s="143"/>
      <c r="AL1347" s="147"/>
      <c r="AM1347" s="147"/>
      <c r="AN1347" s="147"/>
      <c r="AO1347" s="221"/>
      <c r="AP1347" s="143"/>
      <c r="AQ1347" s="147"/>
      <c r="AR1347" s="147"/>
      <c r="AS1347" s="147"/>
      <c r="AT1347" s="143"/>
      <c r="AU1347" s="143"/>
      <c r="AV1347" s="147"/>
      <c r="AW1347" s="147"/>
      <c r="AX1347" s="147"/>
      <c r="AY1347" s="221"/>
      <c r="AZ1347" s="147"/>
      <c r="BA1347" s="147"/>
      <c r="BB1347" s="312"/>
      <c r="BC1347" s="255"/>
    </row>
    <row r="1348" spans="1:55" ht="22.5" customHeight="1">
      <c r="A1348" s="309"/>
      <c r="B1348" s="310"/>
      <c r="C1348" s="310"/>
      <c r="D1348" s="253" t="s">
        <v>268</v>
      </c>
      <c r="E1348" s="143">
        <f>H1348+K1348+N1348+Q1348+T1348+W1348+Z1348+AE1348+AJ1348+AO1348+AT1348+AY1348</f>
        <v>350</v>
      </c>
      <c r="F1348" s="143">
        <f t="shared" si="1721"/>
        <v>0</v>
      </c>
      <c r="G1348" s="147"/>
      <c r="H1348" s="143"/>
      <c r="I1348" s="143"/>
      <c r="J1348" s="147"/>
      <c r="K1348" s="143"/>
      <c r="L1348" s="143"/>
      <c r="M1348" s="147"/>
      <c r="N1348" s="143"/>
      <c r="O1348" s="143"/>
      <c r="P1348" s="147"/>
      <c r="Q1348" s="143"/>
      <c r="R1348" s="143"/>
      <c r="S1348" s="147"/>
      <c r="T1348" s="143"/>
      <c r="U1348" s="143"/>
      <c r="V1348" s="147"/>
      <c r="W1348" s="143"/>
      <c r="X1348" s="143"/>
      <c r="Y1348" s="147"/>
      <c r="Z1348" s="143"/>
      <c r="AA1348" s="143"/>
      <c r="AB1348" s="147"/>
      <c r="AC1348" s="147"/>
      <c r="AD1348" s="147"/>
      <c r="AE1348" s="143"/>
      <c r="AF1348" s="143"/>
      <c r="AG1348" s="147"/>
      <c r="AH1348" s="147"/>
      <c r="AI1348" s="147"/>
      <c r="AJ1348" s="221"/>
      <c r="AK1348" s="143"/>
      <c r="AL1348" s="147"/>
      <c r="AM1348" s="147"/>
      <c r="AN1348" s="147"/>
      <c r="AO1348" s="221"/>
      <c r="AP1348" s="143"/>
      <c r="AQ1348" s="147"/>
      <c r="AR1348" s="147"/>
      <c r="AS1348" s="147"/>
      <c r="AT1348" s="143"/>
      <c r="AU1348" s="143"/>
      <c r="AV1348" s="147"/>
      <c r="AW1348" s="147"/>
      <c r="AX1348" s="147"/>
      <c r="AY1348" s="143">
        <v>350</v>
      </c>
      <c r="AZ1348" s="143"/>
      <c r="BA1348" s="147"/>
      <c r="BB1348" s="312"/>
      <c r="BC1348" s="255"/>
    </row>
    <row r="1349" spans="1:55" ht="82.5" customHeight="1">
      <c r="A1349" s="309"/>
      <c r="B1349" s="310"/>
      <c r="C1349" s="310"/>
      <c r="D1349" s="253" t="s">
        <v>274</v>
      </c>
      <c r="E1349" s="143">
        <f t="shared" ref="E1349:E1350" si="1734">H1349+K1349+N1349+Q1349+T1349+W1349+Z1349+AE1349+AJ1349+AO1349+AT1349+AY1349</f>
        <v>0</v>
      </c>
      <c r="F1349" s="143">
        <f t="shared" si="1721"/>
        <v>0</v>
      </c>
      <c r="G1349" s="147"/>
      <c r="H1349" s="143"/>
      <c r="I1349" s="143"/>
      <c r="J1349" s="147"/>
      <c r="K1349" s="143"/>
      <c r="L1349" s="143"/>
      <c r="M1349" s="147"/>
      <c r="N1349" s="143"/>
      <c r="O1349" s="143"/>
      <c r="P1349" s="147"/>
      <c r="Q1349" s="143"/>
      <c r="R1349" s="143"/>
      <c r="S1349" s="147"/>
      <c r="T1349" s="143"/>
      <c r="U1349" s="143"/>
      <c r="V1349" s="147"/>
      <c r="W1349" s="143"/>
      <c r="X1349" s="143"/>
      <c r="Y1349" s="147"/>
      <c r="Z1349" s="143"/>
      <c r="AA1349" s="143"/>
      <c r="AB1349" s="147"/>
      <c r="AC1349" s="147"/>
      <c r="AD1349" s="147"/>
      <c r="AE1349" s="143"/>
      <c r="AF1349" s="143"/>
      <c r="AG1349" s="147"/>
      <c r="AH1349" s="147"/>
      <c r="AI1349" s="147"/>
      <c r="AJ1349" s="221"/>
      <c r="AK1349" s="143"/>
      <c r="AL1349" s="147"/>
      <c r="AM1349" s="147"/>
      <c r="AN1349" s="147"/>
      <c r="AO1349" s="143"/>
      <c r="AP1349" s="143"/>
      <c r="AQ1349" s="147"/>
      <c r="AR1349" s="147"/>
      <c r="AS1349" s="147"/>
      <c r="AT1349" s="143"/>
      <c r="AU1349" s="143"/>
      <c r="AV1349" s="147"/>
      <c r="AW1349" s="147"/>
      <c r="AX1349" s="147"/>
      <c r="AY1349" s="143"/>
      <c r="AZ1349" s="147"/>
      <c r="BA1349" s="147"/>
      <c r="BB1349" s="312"/>
      <c r="BC1349" s="255"/>
    </row>
    <row r="1350" spans="1:55" ht="22.5" customHeight="1">
      <c r="A1350" s="309"/>
      <c r="B1350" s="310"/>
      <c r="C1350" s="310"/>
      <c r="D1350" s="253" t="s">
        <v>269</v>
      </c>
      <c r="E1350" s="143">
        <f t="shared" si="1734"/>
        <v>50</v>
      </c>
      <c r="F1350" s="143">
        <f t="shared" si="1721"/>
        <v>0</v>
      </c>
      <c r="G1350" s="147"/>
      <c r="H1350" s="143"/>
      <c r="I1350" s="143"/>
      <c r="J1350" s="147"/>
      <c r="K1350" s="143"/>
      <c r="L1350" s="143"/>
      <c r="M1350" s="147"/>
      <c r="N1350" s="143"/>
      <c r="O1350" s="143"/>
      <c r="P1350" s="147"/>
      <c r="Q1350" s="143"/>
      <c r="R1350" s="143"/>
      <c r="S1350" s="147"/>
      <c r="T1350" s="143"/>
      <c r="U1350" s="143"/>
      <c r="V1350" s="147"/>
      <c r="W1350" s="143"/>
      <c r="X1350" s="143"/>
      <c r="Y1350" s="147"/>
      <c r="Z1350" s="143"/>
      <c r="AA1350" s="143"/>
      <c r="AB1350" s="147"/>
      <c r="AC1350" s="147"/>
      <c r="AD1350" s="147"/>
      <c r="AE1350" s="143"/>
      <c r="AF1350" s="143"/>
      <c r="AG1350" s="147"/>
      <c r="AH1350" s="147"/>
      <c r="AI1350" s="147"/>
      <c r="AJ1350" s="221"/>
      <c r="AK1350" s="143"/>
      <c r="AL1350" s="147"/>
      <c r="AM1350" s="147"/>
      <c r="AN1350" s="147"/>
      <c r="AO1350" s="143"/>
      <c r="AP1350" s="143"/>
      <c r="AQ1350" s="147"/>
      <c r="AR1350" s="147"/>
      <c r="AS1350" s="147"/>
      <c r="AT1350" s="143"/>
      <c r="AU1350" s="143"/>
      <c r="AV1350" s="147"/>
      <c r="AW1350" s="147"/>
      <c r="AX1350" s="147"/>
      <c r="AY1350" s="143">
        <v>50</v>
      </c>
      <c r="AZ1350" s="147"/>
      <c r="BA1350" s="147"/>
      <c r="BB1350" s="312"/>
      <c r="BC1350" s="255"/>
    </row>
    <row r="1351" spans="1:55" ht="31.2">
      <c r="A1351" s="309"/>
      <c r="B1351" s="310"/>
      <c r="C1351" s="310"/>
      <c r="D1351" s="255" t="s">
        <v>43</v>
      </c>
      <c r="E1351" s="143">
        <f>H1351+K1351+N1351+Q1351+T1351+W1351+Z1351+AE1351+AJ1351+AO1351+AT1351+AY1351</f>
        <v>0</v>
      </c>
      <c r="F1351" s="143">
        <f t="shared" si="1721"/>
        <v>0</v>
      </c>
      <c r="G1351" s="147"/>
      <c r="H1351" s="143"/>
      <c r="I1351" s="143"/>
      <c r="J1351" s="147"/>
      <c r="K1351" s="143"/>
      <c r="L1351" s="143"/>
      <c r="M1351" s="147"/>
      <c r="N1351" s="143"/>
      <c r="O1351" s="143"/>
      <c r="P1351" s="147"/>
      <c r="Q1351" s="143"/>
      <c r="R1351" s="143"/>
      <c r="S1351" s="147"/>
      <c r="T1351" s="143"/>
      <c r="U1351" s="143"/>
      <c r="V1351" s="147"/>
      <c r="W1351" s="143"/>
      <c r="X1351" s="143"/>
      <c r="Y1351" s="147"/>
      <c r="Z1351" s="143"/>
      <c r="AA1351" s="143"/>
      <c r="AB1351" s="147"/>
      <c r="AC1351" s="147"/>
      <c r="AD1351" s="147"/>
      <c r="AE1351" s="143"/>
      <c r="AF1351" s="143"/>
      <c r="AG1351" s="147"/>
      <c r="AH1351" s="147"/>
      <c r="AI1351" s="147"/>
      <c r="AJ1351" s="143"/>
      <c r="AK1351" s="143"/>
      <c r="AL1351" s="147"/>
      <c r="AM1351" s="147"/>
      <c r="AN1351" s="147"/>
      <c r="AO1351" s="143"/>
      <c r="AP1351" s="143"/>
      <c r="AQ1351" s="147"/>
      <c r="AR1351" s="147"/>
      <c r="AS1351" s="147"/>
      <c r="AT1351" s="143"/>
      <c r="AU1351" s="143"/>
      <c r="AV1351" s="147"/>
      <c r="AW1351" s="147"/>
      <c r="AX1351" s="147"/>
      <c r="AY1351" s="147"/>
      <c r="AZ1351" s="147"/>
      <c r="BA1351" s="147"/>
      <c r="BB1351" s="313"/>
      <c r="BC1351" s="255"/>
    </row>
    <row r="1352" spans="1:55" ht="22.5" customHeight="1">
      <c r="A1352" s="319" t="s">
        <v>437</v>
      </c>
      <c r="B1352" s="320"/>
      <c r="C1352" s="321"/>
      <c r="D1352" s="150" t="s">
        <v>41</v>
      </c>
      <c r="E1352" s="143">
        <f>H1352+K1352+N1352+Q1352+T1352+W1352+Z1352+AE1352+AJ1352+AO1352+AT1352+AY1352</f>
        <v>30026.969999999998</v>
      </c>
      <c r="F1352" s="143">
        <f t="shared" si="1267"/>
        <v>24881.107919999999</v>
      </c>
      <c r="G1352" s="147"/>
      <c r="H1352" s="143">
        <f>H1353+H1354+H1355+H1357+H1358</f>
        <v>0</v>
      </c>
      <c r="I1352" s="143">
        <f t="shared" ref="I1352" si="1735">I1353+I1354+I1355+I1357+I1358</f>
        <v>0</v>
      </c>
      <c r="J1352" s="143"/>
      <c r="K1352" s="143">
        <f t="shared" ref="K1352:L1352" si="1736">K1353+K1354+K1355+K1357+K1358</f>
        <v>0</v>
      </c>
      <c r="L1352" s="143">
        <f t="shared" si="1736"/>
        <v>0</v>
      </c>
      <c r="M1352" s="143"/>
      <c r="N1352" s="143">
        <f t="shared" ref="N1352:O1352" si="1737">N1353+N1354+N1355+N1357+N1358</f>
        <v>0</v>
      </c>
      <c r="O1352" s="143">
        <f t="shared" si="1737"/>
        <v>0</v>
      </c>
      <c r="P1352" s="143"/>
      <c r="Q1352" s="143">
        <f t="shared" ref="Q1352:R1352" si="1738">Q1353+Q1354+Q1355+Q1357+Q1358</f>
        <v>0</v>
      </c>
      <c r="R1352" s="143">
        <f t="shared" si="1738"/>
        <v>0</v>
      </c>
      <c r="S1352" s="143"/>
      <c r="T1352" s="143">
        <f t="shared" ref="T1352:U1352" si="1739">T1353+T1354+T1355+T1357+T1358</f>
        <v>141.49950000000001</v>
      </c>
      <c r="U1352" s="143">
        <f t="shared" si="1739"/>
        <v>141.49950000000001</v>
      </c>
      <c r="V1352" s="143"/>
      <c r="W1352" s="143">
        <f t="shared" ref="W1352:X1352" si="1740">W1353+W1354+W1355+W1357+W1358</f>
        <v>99.570610000000002</v>
      </c>
      <c r="X1352" s="143">
        <f t="shared" si="1740"/>
        <v>99.570610000000002</v>
      </c>
      <c r="Y1352" s="143"/>
      <c r="Z1352" s="143">
        <f t="shared" ref="Z1352:AC1352" si="1741">Z1353+Z1354+Z1355+Z1357+Z1358</f>
        <v>799.72766000000001</v>
      </c>
      <c r="AA1352" s="143">
        <f t="shared" si="1741"/>
        <v>799.72766000000001</v>
      </c>
      <c r="AB1352" s="143">
        <f t="shared" si="1741"/>
        <v>0</v>
      </c>
      <c r="AC1352" s="143">
        <f t="shared" si="1741"/>
        <v>0</v>
      </c>
      <c r="AD1352" s="143"/>
      <c r="AE1352" s="143">
        <f t="shared" ref="AE1352:AH1352" si="1742">AE1353+AE1354+AE1355+AE1357+AE1358</f>
        <v>510.42221999999998</v>
      </c>
      <c r="AF1352" s="143">
        <f t="shared" si="1742"/>
        <v>510.42221999999998</v>
      </c>
      <c r="AG1352" s="143">
        <f t="shared" si="1742"/>
        <v>0</v>
      </c>
      <c r="AH1352" s="143">
        <f t="shared" si="1742"/>
        <v>0</v>
      </c>
      <c r="AI1352" s="143"/>
      <c r="AJ1352" s="143">
        <f t="shared" ref="AJ1352:AM1352" si="1743">AJ1353+AJ1354+AJ1355+AJ1357+AJ1358</f>
        <v>3181.5333099999998</v>
      </c>
      <c r="AK1352" s="143">
        <f t="shared" si="1743"/>
        <v>3181.5333099999998</v>
      </c>
      <c r="AL1352" s="143">
        <f t="shared" si="1743"/>
        <v>0</v>
      </c>
      <c r="AM1352" s="143">
        <f t="shared" si="1743"/>
        <v>0</v>
      </c>
      <c r="AN1352" s="143"/>
      <c r="AO1352" s="143">
        <f t="shared" ref="AO1352:AR1352" si="1744">AO1353+AO1354+AO1355+AO1357+AO1358</f>
        <v>12140.89358</v>
      </c>
      <c r="AP1352" s="143">
        <f t="shared" si="1744"/>
        <v>12140.89351</v>
      </c>
      <c r="AQ1352" s="143">
        <f t="shared" si="1744"/>
        <v>0</v>
      </c>
      <c r="AR1352" s="143">
        <f t="shared" si="1744"/>
        <v>0</v>
      </c>
      <c r="AS1352" s="143"/>
      <c r="AT1352" s="143">
        <f>AT1353+AT1354+AT1355+AT1357+AT1358</f>
        <v>8505.4131199999993</v>
      </c>
      <c r="AU1352" s="143">
        <f t="shared" ref="AU1352:AW1352" si="1745">AU1353+AU1354+AU1355+AU1357+AU1358</f>
        <v>8007.4611099999993</v>
      </c>
      <c r="AV1352" s="143">
        <f t="shared" si="1745"/>
        <v>0</v>
      </c>
      <c r="AW1352" s="143">
        <f t="shared" si="1745"/>
        <v>0</v>
      </c>
      <c r="AX1352" s="143"/>
      <c r="AY1352" s="143">
        <f t="shared" ref="AY1352:AZ1352" si="1746">AY1353+AY1354+AY1355+AY1357+AY1358</f>
        <v>4647.9100000000008</v>
      </c>
      <c r="AZ1352" s="143">
        <f t="shared" si="1746"/>
        <v>0</v>
      </c>
      <c r="BA1352" s="147"/>
      <c r="BB1352" s="147"/>
      <c r="BC1352" s="216"/>
    </row>
    <row r="1353" spans="1:55" ht="32.25" customHeight="1">
      <c r="A1353" s="322"/>
      <c r="B1353" s="323"/>
      <c r="C1353" s="324"/>
      <c r="D1353" s="148" t="s">
        <v>37</v>
      </c>
      <c r="E1353" s="143">
        <f t="shared" si="1353"/>
        <v>1009.71</v>
      </c>
      <c r="F1353" s="143">
        <f t="shared" si="1267"/>
        <v>988.71</v>
      </c>
      <c r="G1353" s="147"/>
      <c r="H1353" s="143">
        <f t="shared" ref="H1353:BA1353" si="1747">H1129</f>
        <v>0</v>
      </c>
      <c r="I1353" s="143">
        <f t="shared" si="1747"/>
        <v>0</v>
      </c>
      <c r="J1353" s="143">
        <f t="shared" si="1747"/>
        <v>0</v>
      </c>
      <c r="K1353" s="143">
        <f t="shared" si="1747"/>
        <v>0</v>
      </c>
      <c r="L1353" s="143">
        <f t="shared" si="1747"/>
        <v>0</v>
      </c>
      <c r="M1353" s="143">
        <f t="shared" si="1747"/>
        <v>0</v>
      </c>
      <c r="N1353" s="143">
        <f t="shared" si="1747"/>
        <v>0</v>
      </c>
      <c r="O1353" s="143">
        <f t="shared" si="1747"/>
        <v>0</v>
      </c>
      <c r="P1353" s="143">
        <f t="shared" si="1747"/>
        <v>0</v>
      </c>
      <c r="Q1353" s="143">
        <f t="shared" si="1747"/>
        <v>0</v>
      </c>
      <c r="R1353" s="143">
        <f t="shared" si="1747"/>
        <v>0</v>
      </c>
      <c r="S1353" s="143">
        <f t="shared" si="1747"/>
        <v>0</v>
      </c>
      <c r="T1353" s="143">
        <f t="shared" si="1747"/>
        <v>0</v>
      </c>
      <c r="U1353" s="143">
        <f t="shared" si="1747"/>
        <v>0</v>
      </c>
      <c r="V1353" s="143">
        <f t="shared" si="1747"/>
        <v>0</v>
      </c>
      <c r="W1353" s="143">
        <f t="shared" si="1747"/>
        <v>0</v>
      </c>
      <c r="X1353" s="143">
        <f t="shared" si="1747"/>
        <v>0</v>
      </c>
      <c r="Y1353" s="143">
        <f t="shared" si="1747"/>
        <v>0</v>
      </c>
      <c r="Z1353" s="143">
        <f t="shared" si="1747"/>
        <v>0</v>
      </c>
      <c r="AA1353" s="143">
        <f t="shared" si="1747"/>
        <v>0</v>
      </c>
      <c r="AB1353" s="143">
        <f t="shared" si="1747"/>
        <v>0</v>
      </c>
      <c r="AC1353" s="143">
        <f t="shared" si="1747"/>
        <v>0</v>
      </c>
      <c r="AD1353" s="143">
        <f t="shared" si="1747"/>
        <v>0</v>
      </c>
      <c r="AE1353" s="143">
        <f t="shared" si="1747"/>
        <v>60</v>
      </c>
      <c r="AF1353" s="143">
        <f t="shared" si="1747"/>
        <v>60</v>
      </c>
      <c r="AG1353" s="143">
        <f t="shared" si="1747"/>
        <v>0</v>
      </c>
      <c r="AH1353" s="143">
        <f t="shared" si="1747"/>
        <v>0</v>
      </c>
      <c r="AI1353" s="143">
        <f t="shared" si="1747"/>
        <v>0</v>
      </c>
      <c r="AJ1353" s="143">
        <f t="shared" si="1747"/>
        <v>219</v>
      </c>
      <c r="AK1353" s="143">
        <f t="shared" si="1747"/>
        <v>219</v>
      </c>
      <c r="AL1353" s="143">
        <f t="shared" si="1747"/>
        <v>0</v>
      </c>
      <c r="AM1353" s="143">
        <f t="shared" si="1747"/>
        <v>0</v>
      </c>
      <c r="AN1353" s="143">
        <f t="shared" si="1747"/>
        <v>0</v>
      </c>
      <c r="AO1353" s="143">
        <f t="shared" si="1747"/>
        <v>555</v>
      </c>
      <c r="AP1353" s="143">
        <f t="shared" si="1747"/>
        <v>555</v>
      </c>
      <c r="AQ1353" s="143">
        <f t="shared" si="1747"/>
        <v>0</v>
      </c>
      <c r="AR1353" s="143">
        <f t="shared" si="1747"/>
        <v>0</v>
      </c>
      <c r="AS1353" s="143">
        <f t="shared" si="1747"/>
        <v>0</v>
      </c>
      <c r="AT1353" s="143">
        <f t="shared" si="1747"/>
        <v>175.70999999999998</v>
      </c>
      <c r="AU1353" s="143">
        <f t="shared" si="1747"/>
        <v>154.70999999999998</v>
      </c>
      <c r="AV1353" s="143">
        <f t="shared" si="1747"/>
        <v>0</v>
      </c>
      <c r="AW1353" s="143">
        <f t="shared" si="1747"/>
        <v>0</v>
      </c>
      <c r="AX1353" s="143">
        <f t="shared" si="1747"/>
        <v>0</v>
      </c>
      <c r="AY1353" s="143">
        <f t="shared" si="1747"/>
        <v>0</v>
      </c>
      <c r="AZ1353" s="143">
        <f t="shared" si="1747"/>
        <v>0</v>
      </c>
      <c r="BA1353" s="143">
        <f t="shared" si="1747"/>
        <v>0</v>
      </c>
      <c r="BB1353" s="143"/>
      <c r="BC1353" s="216"/>
    </row>
    <row r="1354" spans="1:55" ht="50.25" customHeight="1">
      <c r="A1354" s="322"/>
      <c r="B1354" s="323"/>
      <c r="C1354" s="324"/>
      <c r="D1354" s="172" t="s">
        <v>2</v>
      </c>
      <c r="E1354" s="143">
        <f t="shared" si="1353"/>
        <v>15425.79</v>
      </c>
      <c r="F1354" s="143">
        <f t="shared" si="1267"/>
        <v>11876.789929999999</v>
      </c>
      <c r="G1354" s="147"/>
      <c r="H1354" s="143">
        <f t="shared" ref="H1354:BA1354" si="1748">H1130</f>
        <v>0</v>
      </c>
      <c r="I1354" s="143">
        <f t="shared" si="1748"/>
        <v>0</v>
      </c>
      <c r="J1354" s="143">
        <f t="shared" si="1748"/>
        <v>0</v>
      </c>
      <c r="K1354" s="143">
        <f t="shared" si="1748"/>
        <v>0</v>
      </c>
      <c r="L1354" s="143">
        <f t="shared" si="1748"/>
        <v>0</v>
      </c>
      <c r="M1354" s="143">
        <f t="shared" si="1748"/>
        <v>0</v>
      </c>
      <c r="N1354" s="143">
        <f t="shared" si="1748"/>
        <v>0</v>
      </c>
      <c r="O1354" s="143">
        <f t="shared" si="1748"/>
        <v>0</v>
      </c>
      <c r="P1354" s="143">
        <f t="shared" si="1748"/>
        <v>0</v>
      </c>
      <c r="Q1354" s="143">
        <f t="shared" si="1748"/>
        <v>0</v>
      </c>
      <c r="R1354" s="143">
        <f t="shared" si="1748"/>
        <v>0</v>
      </c>
      <c r="S1354" s="143">
        <f t="shared" si="1748"/>
        <v>0</v>
      </c>
      <c r="T1354" s="143">
        <f t="shared" si="1748"/>
        <v>0</v>
      </c>
      <c r="U1354" s="143">
        <f t="shared" si="1748"/>
        <v>0</v>
      </c>
      <c r="V1354" s="143">
        <f t="shared" si="1748"/>
        <v>0</v>
      </c>
      <c r="W1354" s="143">
        <f t="shared" si="1748"/>
        <v>0</v>
      </c>
      <c r="X1354" s="143">
        <f t="shared" si="1748"/>
        <v>0</v>
      </c>
      <c r="Y1354" s="143">
        <f t="shared" si="1748"/>
        <v>0</v>
      </c>
      <c r="Z1354" s="143">
        <f t="shared" si="1748"/>
        <v>0</v>
      </c>
      <c r="AA1354" s="143">
        <f t="shared" si="1748"/>
        <v>0</v>
      </c>
      <c r="AB1354" s="143">
        <f t="shared" si="1748"/>
        <v>0</v>
      </c>
      <c r="AC1354" s="143">
        <f t="shared" si="1748"/>
        <v>0</v>
      </c>
      <c r="AD1354" s="143">
        <f t="shared" si="1748"/>
        <v>0</v>
      </c>
      <c r="AE1354" s="143">
        <f t="shared" si="1748"/>
        <v>140</v>
      </c>
      <c r="AF1354" s="143">
        <f t="shared" si="1748"/>
        <v>140</v>
      </c>
      <c r="AG1354" s="143">
        <f t="shared" si="1748"/>
        <v>0</v>
      </c>
      <c r="AH1354" s="143">
        <f t="shared" si="1748"/>
        <v>0</v>
      </c>
      <c r="AI1354" s="143">
        <f t="shared" si="1748"/>
        <v>0</v>
      </c>
      <c r="AJ1354" s="143">
        <f t="shared" si="1748"/>
        <v>510.99997999999999</v>
      </c>
      <c r="AK1354" s="143">
        <f t="shared" si="1748"/>
        <v>510.99997999999999</v>
      </c>
      <c r="AL1354" s="143">
        <f t="shared" si="1748"/>
        <v>0</v>
      </c>
      <c r="AM1354" s="143">
        <f t="shared" si="1748"/>
        <v>0</v>
      </c>
      <c r="AN1354" s="143">
        <f t="shared" si="1748"/>
        <v>0</v>
      </c>
      <c r="AO1354" s="143">
        <f t="shared" si="1748"/>
        <v>6795.0000199999995</v>
      </c>
      <c r="AP1354" s="143">
        <f t="shared" si="1748"/>
        <v>6794.9999500000004</v>
      </c>
      <c r="AQ1354" s="143">
        <f t="shared" si="1748"/>
        <v>0</v>
      </c>
      <c r="AR1354" s="143">
        <f t="shared" si="1748"/>
        <v>0</v>
      </c>
      <c r="AS1354" s="143">
        <f t="shared" si="1748"/>
        <v>0</v>
      </c>
      <c r="AT1354" s="143">
        <f t="shared" si="1748"/>
        <v>4479.79</v>
      </c>
      <c r="AU1354" s="143">
        <f t="shared" si="1748"/>
        <v>4430.79</v>
      </c>
      <c r="AV1354" s="143">
        <f t="shared" si="1748"/>
        <v>0</v>
      </c>
      <c r="AW1354" s="143">
        <f t="shared" si="1748"/>
        <v>0</v>
      </c>
      <c r="AX1354" s="143">
        <f t="shared" si="1748"/>
        <v>0</v>
      </c>
      <c r="AY1354" s="143">
        <f t="shared" si="1748"/>
        <v>3500</v>
      </c>
      <c r="AZ1354" s="143">
        <f t="shared" si="1748"/>
        <v>0</v>
      </c>
      <c r="BA1354" s="143">
        <f t="shared" si="1748"/>
        <v>0</v>
      </c>
      <c r="BB1354" s="143"/>
      <c r="BC1354" s="216"/>
    </row>
    <row r="1355" spans="1:55" ht="22.5" customHeight="1">
      <c r="A1355" s="322"/>
      <c r="B1355" s="323"/>
      <c r="C1355" s="324"/>
      <c r="D1355" s="217" t="s">
        <v>268</v>
      </c>
      <c r="E1355" s="143">
        <f>H1355+K1355+N1355+Q1355+T1355+W1355+Z1355+AE1355+AJ1355+AO1355+AT1355+AY1355</f>
        <v>6815.0299999999988</v>
      </c>
      <c r="F1355" s="143">
        <f t="shared" si="1267"/>
        <v>5869.0579899999993</v>
      </c>
      <c r="G1355" s="147"/>
      <c r="H1355" s="143">
        <f t="shared" ref="H1355:BA1355" si="1749">H1131</f>
        <v>0</v>
      </c>
      <c r="I1355" s="143">
        <f t="shared" si="1749"/>
        <v>0</v>
      </c>
      <c r="J1355" s="143">
        <f t="shared" si="1749"/>
        <v>0</v>
      </c>
      <c r="K1355" s="143">
        <f t="shared" si="1749"/>
        <v>0</v>
      </c>
      <c r="L1355" s="143">
        <f t="shared" si="1749"/>
        <v>0</v>
      </c>
      <c r="M1355" s="143">
        <f t="shared" si="1749"/>
        <v>0</v>
      </c>
      <c r="N1355" s="143">
        <f t="shared" si="1749"/>
        <v>0</v>
      </c>
      <c r="O1355" s="143">
        <f t="shared" si="1749"/>
        <v>0</v>
      </c>
      <c r="P1355" s="143">
        <f t="shared" si="1749"/>
        <v>0</v>
      </c>
      <c r="Q1355" s="143">
        <f t="shared" si="1749"/>
        <v>0</v>
      </c>
      <c r="R1355" s="143">
        <f t="shared" si="1749"/>
        <v>0</v>
      </c>
      <c r="S1355" s="143">
        <f t="shared" si="1749"/>
        <v>0</v>
      </c>
      <c r="T1355" s="143">
        <f t="shared" si="1749"/>
        <v>141.49950000000001</v>
      </c>
      <c r="U1355" s="143">
        <f t="shared" si="1749"/>
        <v>141.49950000000001</v>
      </c>
      <c r="V1355" s="143">
        <f t="shared" si="1749"/>
        <v>0</v>
      </c>
      <c r="W1355" s="143">
        <f t="shared" si="1749"/>
        <v>99.570610000000002</v>
      </c>
      <c r="X1355" s="143">
        <f t="shared" si="1749"/>
        <v>99.570610000000002</v>
      </c>
      <c r="Y1355" s="143">
        <f t="shared" si="1749"/>
        <v>0</v>
      </c>
      <c r="Z1355" s="143">
        <f t="shared" si="1749"/>
        <v>799.72766000000001</v>
      </c>
      <c r="AA1355" s="143">
        <f t="shared" si="1749"/>
        <v>799.72766000000001</v>
      </c>
      <c r="AB1355" s="143">
        <f t="shared" si="1749"/>
        <v>0</v>
      </c>
      <c r="AC1355" s="143">
        <f t="shared" si="1749"/>
        <v>0</v>
      </c>
      <c r="AD1355" s="143">
        <f t="shared" si="1749"/>
        <v>0</v>
      </c>
      <c r="AE1355" s="143">
        <f t="shared" si="1749"/>
        <v>310.42221999999998</v>
      </c>
      <c r="AF1355" s="143">
        <f t="shared" si="1749"/>
        <v>310.42221999999998</v>
      </c>
      <c r="AG1355" s="143">
        <f t="shared" si="1749"/>
        <v>0</v>
      </c>
      <c r="AH1355" s="143">
        <f t="shared" si="1749"/>
        <v>0</v>
      </c>
      <c r="AI1355" s="143">
        <f t="shared" si="1749"/>
        <v>0</v>
      </c>
      <c r="AJ1355" s="143">
        <f t="shared" si="1749"/>
        <v>1905.3333299999999</v>
      </c>
      <c r="AK1355" s="143">
        <f t="shared" si="1749"/>
        <v>1905.3333299999999</v>
      </c>
      <c r="AL1355" s="143">
        <f t="shared" si="1749"/>
        <v>0</v>
      </c>
      <c r="AM1355" s="143">
        <f t="shared" si="1749"/>
        <v>0</v>
      </c>
      <c r="AN1355" s="143">
        <f t="shared" si="1749"/>
        <v>0</v>
      </c>
      <c r="AO1355" s="143">
        <f t="shared" si="1749"/>
        <v>1213.2335600000001</v>
      </c>
      <c r="AP1355" s="143">
        <f t="shared" si="1749"/>
        <v>1213.2335600000001</v>
      </c>
      <c r="AQ1355" s="143">
        <f t="shared" si="1749"/>
        <v>0</v>
      </c>
      <c r="AR1355" s="143">
        <f t="shared" si="1749"/>
        <v>0</v>
      </c>
      <c r="AS1355" s="143">
        <f t="shared" si="1749"/>
        <v>0</v>
      </c>
      <c r="AT1355" s="143">
        <f t="shared" si="1749"/>
        <v>1686.2231199999999</v>
      </c>
      <c r="AU1355" s="143">
        <f t="shared" si="1749"/>
        <v>1399.2711099999999</v>
      </c>
      <c r="AV1355" s="143">
        <f t="shared" si="1749"/>
        <v>0</v>
      </c>
      <c r="AW1355" s="143">
        <f t="shared" si="1749"/>
        <v>0</v>
      </c>
      <c r="AX1355" s="143">
        <f t="shared" si="1749"/>
        <v>0</v>
      </c>
      <c r="AY1355" s="143">
        <f t="shared" si="1749"/>
        <v>659.02</v>
      </c>
      <c r="AZ1355" s="143">
        <f t="shared" si="1749"/>
        <v>0</v>
      </c>
      <c r="BA1355" s="143">
        <f t="shared" si="1749"/>
        <v>0</v>
      </c>
      <c r="BB1355" s="143"/>
      <c r="BC1355" s="216"/>
    </row>
    <row r="1356" spans="1:55" ht="82.5" customHeight="1">
      <c r="A1356" s="322"/>
      <c r="B1356" s="323"/>
      <c r="C1356" s="324"/>
      <c r="D1356" s="217" t="s">
        <v>274</v>
      </c>
      <c r="E1356" s="143">
        <f t="shared" ref="E1356:E1361" si="1750">H1356+K1356+N1356+Q1356+T1356+W1356+Z1356+AE1356+AJ1356+AO1356+AT1356+AY1356</f>
        <v>0</v>
      </c>
      <c r="F1356" s="143">
        <f t="shared" si="1267"/>
        <v>0</v>
      </c>
      <c r="G1356" s="147"/>
      <c r="H1356" s="143">
        <f t="shared" ref="H1356:AT1356" si="1751">H1132</f>
        <v>0</v>
      </c>
      <c r="I1356" s="143">
        <f t="shared" si="1751"/>
        <v>0</v>
      </c>
      <c r="J1356" s="143">
        <f t="shared" si="1751"/>
        <v>0</v>
      </c>
      <c r="K1356" s="143">
        <f t="shared" si="1751"/>
        <v>0</v>
      </c>
      <c r="L1356" s="143">
        <f t="shared" si="1751"/>
        <v>0</v>
      </c>
      <c r="M1356" s="143">
        <f t="shared" si="1751"/>
        <v>0</v>
      </c>
      <c r="N1356" s="143">
        <f t="shared" si="1751"/>
        <v>0</v>
      </c>
      <c r="O1356" s="143">
        <f t="shared" si="1751"/>
        <v>0</v>
      </c>
      <c r="P1356" s="143">
        <f t="shared" si="1751"/>
        <v>0</v>
      </c>
      <c r="Q1356" s="143">
        <f t="shared" si="1751"/>
        <v>0</v>
      </c>
      <c r="R1356" s="143">
        <f t="shared" si="1751"/>
        <v>0</v>
      </c>
      <c r="S1356" s="143">
        <f t="shared" si="1751"/>
        <v>0</v>
      </c>
      <c r="T1356" s="143">
        <f t="shared" si="1751"/>
        <v>0</v>
      </c>
      <c r="U1356" s="143">
        <f t="shared" si="1751"/>
        <v>0</v>
      </c>
      <c r="V1356" s="143">
        <f t="shared" si="1751"/>
        <v>0</v>
      </c>
      <c r="W1356" s="143">
        <f t="shared" si="1751"/>
        <v>0</v>
      </c>
      <c r="X1356" s="143">
        <f t="shared" si="1751"/>
        <v>0</v>
      </c>
      <c r="Y1356" s="143">
        <f t="shared" si="1751"/>
        <v>0</v>
      </c>
      <c r="Z1356" s="143">
        <f t="shared" si="1751"/>
        <v>0</v>
      </c>
      <c r="AA1356" s="143">
        <f t="shared" si="1751"/>
        <v>0</v>
      </c>
      <c r="AB1356" s="143">
        <f t="shared" si="1751"/>
        <v>0</v>
      </c>
      <c r="AC1356" s="143">
        <f t="shared" si="1751"/>
        <v>0</v>
      </c>
      <c r="AD1356" s="143">
        <f t="shared" si="1751"/>
        <v>0</v>
      </c>
      <c r="AE1356" s="143">
        <f t="shared" si="1751"/>
        <v>0</v>
      </c>
      <c r="AF1356" s="143">
        <f t="shared" si="1751"/>
        <v>0</v>
      </c>
      <c r="AG1356" s="143">
        <f t="shared" si="1751"/>
        <v>0</v>
      </c>
      <c r="AH1356" s="143">
        <f t="shared" si="1751"/>
        <v>0</v>
      </c>
      <c r="AI1356" s="143">
        <f t="shared" si="1751"/>
        <v>0</v>
      </c>
      <c r="AJ1356" s="143">
        <f t="shared" si="1751"/>
        <v>0</v>
      </c>
      <c r="AK1356" s="143">
        <f t="shared" si="1751"/>
        <v>0</v>
      </c>
      <c r="AL1356" s="143">
        <f t="shared" si="1751"/>
        <v>0</v>
      </c>
      <c r="AM1356" s="143">
        <f t="shared" si="1751"/>
        <v>0</v>
      </c>
      <c r="AN1356" s="143">
        <f t="shared" si="1751"/>
        <v>0</v>
      </c>
      <c r="AO1356" s="143">
        <f t="shared" si="1751"/>
        <v>0</v>
      </c>
      <c r="AP1356" s="143">
        <f t="shared" si="1751"/>
        <v>0</v>
      </c>
      <c r="AQ1356" s="143">
        <f t="shared" si="1751"/>
        <v>0</v>
      </c>
      <c r="AR1356" s="143">
        <f t="shared" si="1751"/>
        <v>0</v>
      </c>
      <c r="AS1356" s="143">
        <f t="shared" si="1751"/>
        <v>0</v>
      </c>
      <c r="AT1356" s="143">
        <f t="shared" si="1751"/>
        <v>0</v>
      </c>
      <c r="AU1356" s="143"/>
      <c r="AV1356" s="143">
        <f t="shared" ref="AV1356:BA1358" si="1752">AV1132</f>
        <v>0</v>
      </c>
      <c r="AW1356" s="143">
        <f t="shared" si="1752"/>
        <v>0</v>
      </c>
      <c r="AX1356" s="143">
        <f t="shared" si="1752"/>
        <v>0</v>
      </c>
      <c r="AY1356" s="143">
        <f t="shared" si="1752"/>
        <v>0</v>
      </c>
      <c r="AZ1356" s="143">
        <f t="shared" si="1752"/>
        <v>0</v>
      </c>
      <c r="BA1356" s="143">
        <f t="shared" si="1752"/>
        <v>0</v>
      </c>
      <c r="BB1356" s="143"/>
      <c r="BC1356" s="216"/>
    </row>
    <row r="1357" spans="1:55" ht="22.5" customHeight="1">
      <c r="A1357" s="322"/>
      <c r="B1357" s="323"/>
      <c r="C1357" s="324"/>
      <c r="D1357" s="217" t="s">
        <v>269</v>
      </c>
      <c r="E1357" s="143">
        <f t="shared" si="1750"/>
        <v>6776.44</v>
      </c>
      <c r="F1357" s="143">
        <f t="shared" si="1267"/>
        <v>6146.5499999999993</v>
      </c>
      <c r="G1357" s="147"/>
      <c r="H1357" s="143">
        <f t="shared" ref="H1357:AT1357" si="1753">H1133</f>
        <v>0</v>
      </c>
      <c r="I1357" s="143">
        <f t="shared" si="1753"/>
        <v>0</v>
      </c>
      <c r="J1357" s="143">
        <f t="shared" si="1753"/>
        <v>0</v>
      </c>
      <c r="K1357" s="143">
        <f t="shared" si="1753"/>
        <v>0</v>
      </c>
      <c r="L1357" s="143">
        <f t="shared" si="1753"/>
        <v>0</v>
      </c>
      <c r="M1357" s="143">
        <f t="shared" si="1753"/>
        <v>0</v>
      </c>
      <c r="N1357" s="143">
        <f t="shared" si="1753"/>
        <v>0</v>
      </c>
      <c r="O1357" s="143">
        <f t="shared" si="1753"/>
        <v>0</v>
      </c>
      <c r="P1357" s="143">
        <f t="shared" si="1753"/>
        <v>0</v>
      </c>
      <c r="Q1357" s="143">
        <f t="shared" si="1753"/>
        <v>0</v>
      </c>
      <c r="R1357" s="143">
        <f t="shared" si="1753"/>
        <v>0</v>
      </c>
      <c r="S1357" s="143">
        <f t="shared" si="1753"/>
        <v>0</v>
      </c>
      <c r="T1357" s="143">
        <f t="shared" si="1753"/>
        <v>0</v>
      </c>
      <c r="U1357" s="143">
        <f t="shared" si="1753"/>
        <v>0</v>
      </c>
      <c r="V1357" s="143">
        <f t="shared" si="1753"/>
        <v>0</v>
      </c>
      <c r="W1357" s="143">
        <f t="shared" si="1753"/>
        <v>0</v>
      </c>
      <c r="X1357" s="143">
        <f t="shared" si="1753"/>
        <v>0</v>
      </c>
      <c r="Y1357" s="143">
        <f t="shared" si="1753"/>
        <v>0</v>
      </c>
      <c r="Z1357" s="143">
        <f t="shared" si="1753"/>
        <v>0</v>
      </c>
      <c r="AA1357" s="143">
        <f t="shared" si="1753"/>
        <v>0</v>
      </c>
      <c r="AB1357" s="143">
        <f t="shared" si="1753"/>
        <v>0</v>
      </c>
      <c r="AC1357" s="143">
        <f t="shared" si="1753"/>
        <v>0</v>
      </c>
      <c r="AD1357" s="143">
        <f t="shared" si="1753"/>
        <v>0</v>
      </c>
      <c r="AE1357" s="143">
        <f t="shared" si="1753"/>
        <v>0</v>
      </c>
      <c r="AF1357" s="143">
        <f t="shared" si="1753"/>
        <v>0</v>
      </c>
      <c r="AG1357" s="143">
        <f t="shared" si="1753"/>
        <v>0</v>
      </c>
      <c r="AH1357" s="143">
        <f t="shared" si="1753"/>
        <v>0</v>
      </c>
      <c r="AI1357" s="143">
        <f t="shared" si="1753"/>
        <v>0</v>
      </c>
      <c r="AJ1357" s="143">
        <f t="shared" si="1753"/>
        <v>546.20000000000005</v>
      </c>
      <c r="AK1357" s="143">
        <f t="shared" si="1753"/>
        <v>546.20000000000005</v>
      </c>
      <c r="AL1357" s="143">
        <f t="shared" si="1753"/>
        <v>0</v>
      </c>
      <c r="AM1357" s="143">
        <f t="shared" si="1753"/>
        <v>0</v>
      </c>
      <c r="AN1357" s="143">
        <f t="shared" si="1753"/>
        <v>0</v>
      </c>
      <c r="AO1357" s="143">
        <f t="shared" si="1753"/>
        <v>3577.66</v>
      </c>
      <c r="AP1357" s="143">
        <f t="shared" si="1753"/>
        <v>3577.66</v>
      </c>
      <c r="AQ1357" s="143">
        <f t="shared" si="1753"/>
        <v>0</v>
      </c>
      <c r="AR1357" s="143">
        <f t="shared" si="1753"/>
        <v>0</v>
      </c>
      <c r="AS1357" s="143">
        <f t="shared" si="1753"/>
        <v>0</v>
      </c>
      <c r="AT1357" s="143">
        <f t="shared" si="1753"/>
        <v>2163.6899999999996</v>
      </c>
      <c r="AU1357" s="143">
        <f>AU1133</f>
        <v>2022.6899999999998</v>
      </c>
      <c r="AV1357" s="143">
        <f t="shared" si="1752"/>
        <v>0</v>
      </c>
      <c r="AW1357" s="143">
        <f t="shared" si="1752"/>
        <v>0</v>
      </c>
      <c r="AX1357" s="143">
        <f t="shared" si="1752"/>
        <v>0</v>
      </c>
      <c r="AY1357" s="143">
        <f t="shared" si="1752"/>
        <v>488.89</v>
      </c>
      <c r="AZ1357" s="143">
        <f t="shared" si="1752"/>
        <v>0</v>
      </c>
      <c r="BA1357" s="143">
        <f t="shared" si="1752"/>
        <v>0</v>
      </c>
      <c r="BB1357" s="143"/>
      <c r="BC1357" s="216"/>
    </row>
    <row r="1358" spans="1:55" ht="31.2">
      <c r="A1358" s="325"/>
      <c r="B1358" s="326"/>
      <c r="C1358" s="327"/>
      <c r="D1358" s="220" t="s">
        <v>43</v>
      </c>
      <c r="E1358" s="143">
        <f t="shared" si="1750"/>
        <v>0</v>
      </c>
      <c r="F1358" s="143">
        <f t="shared" si="1267"/>
        <v>0</v>
      </c>
      <c r="G1358" s="147"/>
      <c r="H1358" s="143">
        <f t="shared" ref="H1358:AT1358" si="1754">H1134</f>
        <v>0</v>
      </c>
      <c r="I1358" s="143">
        <f t="shared" si="1754"/>
        <v>0</v>
      </c>
      <c r="J1358" s="143">
        <f t="shared" si="1754"/>
        <v>0</v>
      </c>
      <c r="K1358" s="143">
        <f t="shared" si="1754"/>
        <v>0</v>
      </c>
      <c r="L1358" s="143">
        <f t="shared" si="1754"/>
        <v>0</v>
      </c>
      <c r="M1358" s="143">
        <f t="shared" si="1754"/>
        <v>0</v>
      </c>
      <c r="N1358" s="143">
        <f t="shared" si="1754"/>
        <v>0</v>
      </c>
      <c r="O1358" s="143">
        <f t="shared" si="1754"/>
        <v>0</v>
      </c>
      <c r="P1358" s="143">
        <f t="shared" si="1754"/>
        <v>0</v>
      </c>
      <c r="Q1358" s="143">
        <f t="shared" si="1754"/>
        <v>0</v>
      </c>
      <c r="R1358" s="143">
        <f t="shared" si="1754"/>
        <v>0</v>
      </c>
      <c r="S1358" s="143">
        <f t="shared" si="1754"/>
        <v>0</v>
      </c>
      <c r="T1358" s="143">
        <f t="shared" si="1754"/>
        <v>0</v>
      </c>
      <c r="U1358" s="143">
        <f t="shared" si="1754"/>
        <v>0</v>
      </c>
      <c r="V1358" s="143">
        <f t="shared" si="1754"/>
        <v>0</v>
      </c>
      <c r="W1358" s="143">
        <f t="shared" si="1754"/>
        <v>0</v>
      </c>
      <c r="X1358" s="143">
        <f t="shared" si="1754"/>
        <v>0</v>
      </c>
      <c r="Y1358" s="143">
        <f t="shared" si="1754"/>
        <v>0</v>
      </c>
      <c r="Z1358" s="143">
        <f t="shared" si="1754"/>
        <v>0</v>
      </c>
      <c r="AA1358" s="143">
        <f t="shared" si="1754"/>
        <v>0</v>
      </c>
      <c r="AB1358" s="143">
        <f t="shared" si="1754"/>
        <v>0</v>
      </c>
      <c r="AC1358" s="143">
        <f t="shared" si="1754"/>
        <v>0</v>
      </c>
      <c r="AD1358" s="143">
        <f t="shared" si="1754"/>
        <v>0</v>
      </c>
      <c r="AE1358" s="143">
        <f t="shared" si="1754"/>
        <v>0</v>
      </c>
      <c r="AF1358" s="143">
        <f t="shared" si="1754"/>
        <v>0</v>
      </c>
      <c r="AG1358" s="143">
        <f t="shared" si="1754"/>
        <v>0</v>
      </c>
      <c r="AH1358" s="143">
        <f t="shared" si="1754"/>
        <v>0</v>
      </c>
      <c r="AI1358" s="143">
        <f t="shared" si="1754"/>
        <v>0</v>
      </c>
      <c r="AJ1358" s="143">
        <f t="shared" si="1754"/>
        <v>0</v>
      </c>
      <c r="AK1358" s="143">
        <f t="shared" si="1754"/>
        <v>0</v>
      </c>
      <c r="AL1358" s="143">
        <f t="shared" si="1754"/>
        <v>0</v>
      </c>
      <c r="AM1358" s="143">
        <f t="shared" si="1754"/>
        <v>0</v>
      </c>
      <c r="AN1358" s="143">
        <f t="shared" si="1754"/>
        <v>0</v>
      </c>
      <c r="AO1358" s="143">
        <f t="shared" si="1754"/>
        <v>0</v>
      </c>
      <c r="AP1358" s="143">
        <f t="shared" si="1754"/>
        <v>0</v>
      </c>
      <c r="AQ1358" s="143">
        <f t="shared" si="1754"/>
        <v>0</v>
      </c>
      <c r="AR1358" s="143">
        <f t="shared" si="1754"/>
        <v>0</v>
      </c>
      <c r="AS1358" s="143">
        <f t="shared" si="1754"/>
        <v>0</v>
      </c>
      <c r="AT1358" s="143">
        <f t="shared" si="1754"/>
        <v>0</v>
      </c>
      <c r="AU1358" s="143"/>
      <c r="AV1358" s="143">
        <f t="shared" si="1752"/>
        <v>0</v>
      </c>
      <c r="AW1358" s="143">
        <f t="shared" si="1752"/>
        <v>0</v>
      </c>
      <c r="AX1358" s="143">
        <f t="shared" si="1752"/>
        <v>0</v>
      </c>
      <c r="AY1358" s="143">
        <f t="shared" si="1752"/>
        <v>0</v>
      </c>
      <c r="AZ1358" s="143">
        <f t="shared" si="1752"/>
        <v>0</v>
      </c>
      <c r="BA1358" s="143">
        <f t="shared" si="1752"/>
        <v>0</v>
      </c>
      <c r="BB1358" s="143"/>
      <c r="BC1358" s="216"/>
    </row>
    <row r="1359" spans="1:55" ht="22.5" customHeight="1">
      <c r="A1359" s="309" t="s">
        <v>438</v>
      </c>
      <c r="B1359" s="328"/>
      <c r="C1359" s="328"/>
      <c r="D1359" s="150" t="s">
        <v>41</v>
      </c>
      <c r="E1359" s="143">
        <f t="shared" si="1750"/>
        <v>30026.969999999998</v>
      </c>
      <c r="F1359" s="143">
        <f t="shared" si="1267"/>
        <v>24881.107919999999</v>
      </c>
      <c r="G1359" s="147"/>
      <c r="H1359" s="143">
        <f>H1360+H1361+H1362+H1364+H1365</f>
        <v>0</v>
      </c>
      <c r="I1359" s="143">
        <f t="shared" ref="I1359" si="1755">I1360+I1361+I1362+I1364+I1365</f>
        <v>0</v>
      </c>
      <c r="J1359" s="143"/>
      <c r="K1359" s="143">
        <f t="shared" ref="K1359:L1359" si="1756">K1360+K1361+K1362+K1364+K1365</f>
        <v>0</v>
      </c>
      <c r="L1359" s="143">
        <f t="shared" si="1756"/>
        <v>0</v>
      </c>
      <c r="M1359" s="143"/>
      <c r="N1359" s="143">
        <f t="shared" ref="N1359:O1359" si="1757">N1360+N1361+N1362+N1364+N1365</f>
        <v>0</v>
      </c>
      <c r="O1359" s="143">
        <f t="shared" si="1757"/>
        <v>0</v>
      </c>
      <c r="P1359" s="143"/>
      <c r="Q1359" s="143">
        <f t="shared" ref="Q1359:R1359" si="1758">Q1360+Q1361+Q1362+Q1364+Q1365</f>
        <v>0</v>
      </c>
      <c r="R1359" s="143">
        <f t="shared" si="1758"/>
        <v>0</v>
      </c>
      <c r="S1359" s="143"/>
      <c r="T1359" s="143">
        <f t="shared" ref="T1359:U1359" si="1759">T1360+T1361+T1362+T1364+T1365</f>
        <v>141.49950000000001</v>
      </c>
      <c r="U1359" s="143">
        <f t="shared" si="1759"/>
        <v>141.49950000000001</v>
      </c>
      <c r="V1359" s="143"/>
      <c r="W1359" s="143">
        <f t="shared" ref="W1359:X1359" si="1760">W1360+W1361+W1362+W1364+W1365</f>
        <v>99.570610000000002</v>
      </c>
      <c r="X1359" s="143">
        <f t="shared" si="1760"/>
        <v>99.570610000000002</v>
      </c>
      <c r="Y1359" s="143"/>
      <c r="Z1359" s="143">
        <f t="shared" ref="Z1359:AC1359" si="1761">Z1360+Z1361+Z1362+Z1364+Z1365</f>
        <v>799.72766000000001</v>
      </c>
      <c r="AA1359" s="143">
        <f t="shared" si="1761"/>
        <v>799.72766000000001</v>
      </c>
      <c r="AB1359" s="143">
        <f t="shared" si="1761"/>
        <v>0</v>
      </c>
      <c r="AC1359" s="143">
        <f t="shared" si="1761"/>
        <v>0</v>
      </c>
      <c r="AD1359" s="143"/>
      <c r="AE1359" s="143">
        <f t="shared" ref="AE1359:AH1359" si="1762">AE1360+AE1361+AE1362+AE1364+AE1365</f>
        <v>510.42221999999998</v>
      </c>
      <c r="AF1359" s="143">
        <f t="shared" si="1762"/>
        <v>510.42221999999998</v>
      </c>
      <c r="AG1359" s="143">
        <f t="shared" si="1762"/>
        <v>0</v>
      </c>
      <c r="AH1359" s="143">
        <f t="shared" si="1762"/>
        <v>0</v>
      </c>
      <c r="AI1359" s="143"/>
      <c r="AJ1359" s="143">
        <f t="shared" ref="AJ1359:AM1359" si="1763">AJ1360+AJ1361+AJ1362+AJ1364+AJ1365</f>
        <v>3181.5333099999998</v>
      </c>
      <c r="AK1359" s="143">
        <f t="shared" si="1763"/>
        <v>3181.5333099999998</v>
      </c>
      <c r="AL1359" s="143">
        <f t="shared" si="1763"/>
        <v>0</v>
      </c>
      <c r="AM1359" s="143">
        <f t="shared" si="1763"/>
        <v>0</v>
      </c>
      <c r="AN1359" s="143"/>
      <c r="AO1359" s="143">
        <f t="shared" ref="AO1359:AR1359" si="1764">AO1360+AO1361+AO1362+AO1364+AO1365</f>
        <v>12140.89358</v>
      </c>
      <c r="AP1359" s="143">
        <f t="shared" si="1764"/>
        <v>12140.89351</v>
      </c>
      <c r="AQ1359" s="143">
        <f t="shared" si="1764"/>
        <v>0</v>
      </c>
      <c r="AR1359" s="143">
        <f t="shared" si="1764"/>
        <v>0</v>
      </c>
      <c r="AS1359" s="143"/>
      <c r="AT1359" s="143">
        <f>AT1360+AT1361+AT1362+AT1364+AT1365</f>
        <v>8505.4131199999993</v>
      </c>
      <c r="AU1359" s="143">
        <f t="shared" ref="AU1359:AW1359" si="1765">AU1360+AU1361+AU1362+AU1364+AU1365</f>
        <v>8007.4611099999993</v>
      </c>
      <c r="AV1359" s="143">
        <f t="shared" si="1765"/>
        <v>0</v>
      </c>
      <c r="AW1359" s="143">
        <f t="shared" si="1765"/>
        <v>0</v>
      </c>
      <c r="AX1359" s="143"/>
      <c r="AY1359" s="143">
        <f t="shared" ref="AY1359:AZ1359" si="1766">AY1360+AY1361+AY1362+AY1364+AY1365</f>
        <v>4647.9100000000008</v>
      </c>
      <c r="AZ1359" s="143">
        <f t="shared" si="1766"/>
        <v>0</v>
      </c>
      <c r="BA1359" s="147"/>
      <c r="BB1359" s="147"/>
      <c r="BC1359" s="216"/>
    </row>
    <row r="1360" spans="1:55" ht="32.25" customHeight="1">
      <c r="A1360" s="309"/>
      <c r="B1360" s="328"/>
      <c r="C1360" s="328"/>
      <c r="D1360" s="148" t="s">
        <v>37</v>
      </c>
      <c r="E1360" s="143">
        <f t="shared" si="1750"/>
        <v>1009.71</v>
      </c>
      <c r="F1360" s="143">
        <f t="shared" si="1267"/>
        <v>988.71</v>
      </c>
      <c r="G1360" s="147"/>
      <c r="H1360" s="143">
        <f>H1353</f>
        <v>0</v>
      </c>
      <c r="I1360" s="143">
        <f t="shared" ref="I1360:AU1360" si="1767">I1353</f>
        <v>0</v>
      </c>
      <c r="J1360" s="143">
        <f t="shared" si="1767"/>
        <v>0</v>
      </c>
      <c r="K1360" s="143">
        <f t="shared" si="1767"/>
        <v>0</v>
      </c>
      <c r="L1360" s="143">
        <f t="shared" si="1767"/>
        <v>0</v>
      </c>
      <c r="M1360" s="143">
        <f t="shared" si="1767"/>
        <v>0</v>
      </c>
      <c r="N1360" s="143">
        <f t="shared" si="1767"/>
        <v>0</v>
      </c>
      <c r="O1360" s="143">
        <f t="shared" si="1767"/>
        <v>0</v>
      </c>
      <c r="P1360" s="143">
        <f t="shared" si="1767"/>
        <v>0</v>
      </c>
      <c r="Q1360" s="143">
        <f t="shared" si="1767"/>
        <v>0</v>
      </c>
      <c r="R1360" s="143">
        <f t="shared" si="1767"/>
        <v>0</v>
      </c>
      <c r="S1360" s="143">
        <f t="shared" si="1767"/>
        <v>0</v>
      </c>
      <c r="T1360" s="143">
        <f t="shared" si="1767"/>
        <v>0</v>
      </c>
      <c r="U1360" s="143">
        <f t="shared" si="1767"/>
        <v>0</v>
      </c>
      <c r="V1360" s="143">
        <f t="shared" si="1767"/>
        <v>0</v>
      </c>
      <c r="W1360" s="143">
        <f t="shared" si="1767"/>
        <v>0</v>
      </c>
      <c r="X1360" s="143">
        <f t="shared" si="1767"/>
        <v>0</v>
      </c>
      <c r="Y1360" s="143">
        <f t="shared" si="1767"/>
        <v>0</v>
      </c>
      <c r="Z1360" s="143">
        <f t="shared" si="1767"/>
        <v>0</v>
      </c>
      <c r="AA1360" s="143">
        <f t="shared" si="1767"/>
        <v>0</v>
      </c>
      <c r="AB1360" s="143">
        <f t="shared" si="1767"/>
        <v>0</v>
      </c>
      <c r="AC1360" s="143">
        <f t="shared" si="1767"/>
        <v>0</v>
      </c>
      <c r="AD1360" s="143">
        <f t="shared" si="1767"/>
        <v>0</v>
      </c>
      <c r="AE1360" s="143">
        <f t="shared" si="1767"/>
        <v>60</v>
      </c>
      <c r="AF1360" s="143">
        <f t="shared" si="1767"/>
        <v>60</v>
      </c>
      <c r="AG1360" s="143">
        <f t="shared" si="1767"/>
        <v>0</v>
      </c>
      <c r="AH1360" s="143">
        <f t="shared" si="1767"/>
        <v>0</v>
      </c>
      <c r="AI1360" s="143">
        <f t="shared" si="1767"/>
        <v>0</v>
      </c>
      <c r="AJ1360" s="143">
        <f t="shared" si="1767"/>
        <v>219</v>
      </c>
      <c r="AK1360" s="143">
        <f t="shared" si="1767"/>
        <v>219</v>
      </c>
      <c r="AL1360" s="143">
        <f t="shared" si="1767"/>
        <v>0</v>
      </c>
      <c r="AM1360" s="143">
        <f t="shared" si="1767"/>
        <v>0</v>
      </c>
      <c r="AN1360" s="143">
        <f t="shared" si="1767"/>
        <v>0</v>
      </c>
      <c r="AO1360" s="143">
        <f t="shared" si="1767"/>
        <v>555</v>
      </c>
      <c r="AP1360" s="143">
        <f t="shared" si="1767"/>
        <v>555</v>
      </c>
      <c r="AQ1360" s="143">
        <f t="shared" si="1767"/>
        <v>0</v>
      </c>
      <c r="AR1360" s="143">
        <f t="shared" si="1767"/>
        <v>0</v>
      </c>
      <c r="AS1360" s="143">
        <f t="shared" si="1767"/>
        <v>0</v>
      </c>
      <c r="AT1360" s="143">
        <f t="shared" si="1767"/>
        <v>175.70999999999998</v>
      </c>
      <c r="AU1360" s="143">
        <f t="shared" si="1767"/>
        <v>154.70999999999998</v>
      </c>
      <c r="AV1360" s="143">
        <f t="shared" ref="AV1360:BA1360" si="1768">AV1353</f>
        <v>0</v>
      </c>
      <c r="AW1360" s="143">
        <f t="shared" si="1768"/>
        <v>0</v>
      </c>
      <c r="AX1360" s="143">
        <f t="shared" si="1768"/>
        <v>0</v>
      </c>
      <c r="AY1360" s="143">
        <f t="shared" si="1768"/>
        <v>0</v>
      </c>
      <c r="AZ1360" s="143">
        <f t="shared" si="1768"/>
        <v>0</v>
      </c>
      <c r="BA1360" s="143">
        <f t="shared" si="1768"/>
        <v>0</v>
      </c>
      <c r="BB1360" s="143"/>
      <c r="BC1360" s="216"/>
    </row>
    <row r="1361" spans="1:55" ht="50.25" customHeight="1">
      <c r="A1361" s="309"/>
      <c r="B1361" s="328"/>
      <c r="C1361" s="328"/>
      <c r="D1361" s="172" t="s">
        <v>2</v>
      </c>
      <c r="E1361" s="143">
        <f t="shared" si="1750"/>
        <v>15425.79</v>
      </c>
      <c r="F1361" s="143">
        <f t="shared" si="1267"/>
        <v>11876.789929999999</v>
      </c>
      <c r="G1361" s="147"/>
      <c r="H1361" s="143">
        <f t="shared" ref="H1361:AU1361" si="1769">H1354</f>
        <v>0</v>
      </c>
      <c r="I1361" s="143">
        <f t="shared" si="1769"/>
        <v>0</v>
      </c>
      <c r="J1361" s="143">
        <f t="shared" si="1769"/>
        <v>0</v>
      </c>
      <c r="K1361" s="143">
        <f t="shared" si="1769"/>
        <v>0</v>
      </c>
      <c r="L1361" s="143">
        <f t="shared" si="1769"/>
        <v>0</v>
      </c>
      <c r="M1361" s="143">
        <f t="shared" si="1769"/>
        <v>0</v>
      </c>
      <c r="N1361" s="143">
        <f t="shared" si="1769"/>
        <v>0</v>
      </c>
      <c r="O1361" s="143">
        <f t="shared" si="1769"/>
        <v>0</v>
      </c>
      <c r="P1361" s="143">
        <f t="shared" si="1769"/>
        <v>0</v>
      </c>
      <c r="Q1361" s="143">
        <f t="shared" si="1769"/>
        <v>0</v>
      </c>
      <c r="R1361" s="143">
        <f t="shared" si="1769"/>
        <v>0</v>
      </c>
      <c r="S1361" s="143">
        <f t="shared" si="1769"/>
        <v>0</v>
      </c>
      <c r="T1361" s="143">
        <f t="shared" si="1769"/>
        <v>0</v>
      </c>
      <c r="U1361" s="143">
        <f t="shared" si="1769"/>
        <v>0</v>
      </c>
      <c r="V1361" s="143">
        <f t="shared" si="1769"/>
        <v>0</v>
      </c>
      <c r="W1361" s="143">
        <f t="shared" si="1769"/>
        <v>0</v>
      </c>
      <c r="X1361" s="143">
        <f t="shared" si="1769"/>
        <v>0</v>
      </c>
      <c r="Y1361" s="143">
        <f t="shared" si="1769"/>
        <v>0</v>
      </c>
      <c r="Z1361" s="143">
        <f t="shared" si="1769"/>
        <v>0</v>
      </c>
      <c r="AA1361" s="143">
        <f t="shared" si="1769"/>
        <v>0</v>
      </c>
      <c r="AB1361" s="143">
        <f t="shared" si="1769"/>
        <v>0</v>
      </c>
      <c r="AC1361" s="143">
        <f t="shared" si="1769"/>
        <v>0</v>
      </c>
      <c r="AD1361" s="143">
        <f t="shared" si="1769"/>
        <v>0</v>
      </c>
      <c r="AE1361" s="143">
        <f t="shared" si="1769"/>
        <v>140</v>
      </c>
      <c r="AF1361" s="143">
        <f t="shared" si="1769"/>
        <v>140</v>
      </c>
      <c r="AG1361" s="143">
        <f t="shared" si="1769"/>
        <v>0</v>
      </c>
      <c r="AH1361" s="143">
        <f t="shared" si="1769"/>
        <v>0</v>
      </c>
      <c r="AI1361" s="143">
        <f t="shared" si="1769"/>
        <v>0</v>
      </c>
      <c r="AJ1361" s="143">
        <f t="shared" si="1769"/>
        <v>510.99997999999999</v>
      </c>
      <c r="AK1361" s="143">
        <f t="shared" si="1769"/>
        <v>510.99997999999999</v>
      </c>
      <c r="AL1361" s="143">
        <f t="shared" si="1769"/>
        <v>0</v>
      </c>
      <c r="AM1361" s="143">
        <f t="shared" si="1769"/>
        <v>0</v>
      </c>
      <c r="AN1361" s="143">
        <f t="shared" si="1769"/>
        <v>0</v>
      </c>
      <c r="AO1361" s="143">
        <f t="shared" si="1769"/>
        <v>6795.0000199999995</v>
      </c>
      <c r="AP1361" s="143">
        <f t="shared" si="1769"/>
        <v>6794.9999500000004</v>
      </c>
      <c r="AQ1361" s="143">
        <f t="shared" si="1769"/>
        <v>0</v>
      </c>
      <c r="AR1361" s="143">
        <f t="shared" si="1769"/>
        <v>0</v>
      </c>
      <c r="AS1361" s="143">
        <f t="shared" si="1769"/>
        <v>0</v>
      </c>
      <c r="AT1361" s="143">
        <f t="shared" si="1769"/>
        <v>4479.79</v>
      </c>
      <c r="AU1361" s="143">
        <f t="shared" si="1769"/>
        <v>4430.79</v>
      </c>
      <c r="AV1361" s="143">
        <f t="shared" ref="AV1361:BA1361" si="1770">AV1354</f>
        <v>0</v>
      </c>
      <c r="AW1361" s="143">
        <f t="shared" si="1770"/>
        <v>0</v>
      </c>
      <c r="AX1361" s="143">
        <f t="shared" si="1770"/>
        <v>0</v>
      </c>
      <c r="AY1361" s="143">
        <f t="shared" si="1770"/>
        <v>3500</v>
      </c>
      <c r="AZ1361" s="143">
        <f t="shared" si="1770"/>
        <v>0</v>
      </c>
      <c r="BA1361" s="143">
        <f t="shared" si="1770"/>
        <v>0</v>
      </c>
      <c r="BB1361" s="143"/>
      <c r="BC1361" s="216"/>
    </row>
    <row r="1362" spans="1:55" ht="22.5" customHeight="1">
      <c r="A1362" s="309"/>
      <c r="B1362" s="328"/>
      <c r="C1362" s="328"/>
      <c r="D1362" s="217" t="s">
        <v>268</v>
      </c>
      <c r="E1362" s="143">
        <f>H1362+K1362+N1362+Q1362+T1362+W1362+Z1362+AE1362+AJ1362+AO1362+AT1362+AY1362</f>
        <v>6815.0299999999988</v>
      </c>
      <c r="F1362" s="143">
        <f t="shared" si="1267"/>
        <v>5869.0579899999993</v>
      </c>
      <c r="G1362" s="147"/>
      <c r="H1362" s="143">
        <f t="shared" ref="H1362:BA1362" si="1771">H1355</f>
        <v>0</v>
      </c>
      <c r="I1362" s="143">
        <f t="shared" si="1771"/>
        <v>0</v>
      </c>
      <c r="J1362" s="143">
        <f t="shared" si="1771"/>
        <v>0</v>
      </c>
      <c r="K1362" s="143">
        <f t="shared" si="1771"/>
        <v>0</v>
      </c>
      <c r="L1362" s="143">
        <f t="shared" si="1771"/>
        <v>0</v>
      </c>
      <c r="M1362" s="143">
        <f t="shared" si="1771"/>
        <v>0</v>
      </c>
      <c r="N1362" s="143">
        <f t="shared" si="1771"/>
        <v>0</v>
      </c>
      <c r="O1362" s="143">
        <f t="shared" si="1771"/>
        <v>0</v>
      </c>
      <c r="P1362" s="143">
        <f t="shared" si="1771"/>
        <v>0</v>
      </c>
      <c r="Q1362" s="143">
        <f t="shared" si="1771"/>
        <v>0</v>
      </c>
      <c r="R1362" s="143">
        <f t="shared" si="1771"/>
        <v>0</v>
      </c>
      <c r="S1362" s="143">
        <f t="shared" si="1771"/>
        <v>0</v>
      </c>
      <c r="T1362" s="143">
        <f t="shared" si="1771"/>
        <v>141.49950000000001</v>
      </c>
      <c r="U1362" s="143">
        <f t="shared" si="1771"/>
        <v>141.49950000000001</v>
      </c>
      <c r="V1362" s="143">
        <f t="shared" si="1771"/>
        <v>0</v>
      </c>
      <c r="W1362" s="143">
        <f t="shared" si="1771"/>
        <v>99.570610000000002</v>
      </c>
      <c r="X1362" s="143">
        <f t="shared" si="1771"/>
        <v>99.570610000000002</v>
      </c>
      <c r="Y1362" s="143">
        <f t="shared" si="1771"/>
        <v>0</v>
      </c>
      <c r="Z1362" s="143">
        <f t="shared" si="1771"/>
        <v>799.72766000000001</v>
      </c>
      <c r="AA1362" s="143">
        <f t="shared" si="1771"/>
        <v>799.72766000000001</v>
      </c>
      <c r="AB1362" s="143">
        <f t="shared" si="1771"/>
        <v>0</v>
      </c>
      <c r="AC1362" s="143">
        <f t="shared" si="1771"/>
        <v>0</v>
      </c>
      <c r="AD1362" s="143">
        <f t="shared" si="1771"/>
        <v>0</v>
      </c>
      <c r="AE1362" s="143">
        <f t="shared" si="1771"/>
        <v>310.42221999999998</v>
      </c>
      <c r="AF1362" s="143">
        <f t="shared" si="1771"/>
        <v>310.42221999999998</v>
      </c>
      <c r="AG1362" s="143">
        <f t="shared" si="1771"/>
        <v>0</v>
      </c>
      <c r="AH1362" s="143">
        <f t="shared" si="1771"/>
        <v>0</v>
      </c>
      <c r="AI1362" s="143">
        <f t="shared" si="1771"/>
        <v>0</v>
      </c>
      <c r="AJ1362" s="143">
        <f t="shared" si="1771"/>
        <v>1905.3333299999999</v>
      </c>
      <c r="AK1362" s="143">
        <f t="shared" si="1771"/>
        <v>1905.3333299999999</v>
      </c>
      <c r="AL1362" s="143">
        <f t="shared" si="1771"/>
        <v>0</v>
      </c>
      <c r="AM1362" s="143">
        <f t="shared" si="1771"/>
        <v>0</v>
      </c>
      <c r="AN1362" s="143">
        <f t="shared" si="1771"/>
        <v>0</v>
      </c>
      <c r="AO1362" s="143">
        <f t="shared" si="1771"/>
        <v>1213.2335600000001</v>
      </c>
      <c r="AP1362" s="143">
        <f t="shared" si="1771"/>
        <v>1213.2335600000001</v>
      </c>
      <c r="AQ1362" s="143">
        <f t="shared" si="1771"/>
        <v>0</v>
      </c>
      <c r="AR1362" s="143">
        <f t="shared" si="1771"/>
        <v>0</v>
      </c>
      <c r="AS1362" s="143">
        <f t="shared" si="1771"/>
        <v>0</v>
      </c>
      <c r="AT1362" s="143">
        <f t="shared" si="1771"/>
        <v>1686.2231199999999</v>
      </c>
      <c r="AU1362" s="143">
        <f t="shared" si="1771"/>
        <v>1399.2711099999999</v>
      </c>
      <c r="AV1362" s="143">
        <f t="shared" si="1771"/>
        <v>0</v>
      </c>
      <c r="AW1362" s="143">
        <f t="shared" si="1771"/>
        <v>0</v>
      </c>
      <c r="AX1362" s="143">
        <f t="shared" si="1771"/>
        <v>0</v>
      </c>
      <c r="AY1362" s="143">
        <f t="shared" si="1771"/>
        <v>659.02</v>
      </c>
      <c r="AZ1362" s="143">
        <f t="shared" si="1771"/>
        <v>0</v>
      </c>
      <c r="BA1362" s="143">
        <f t="shared" si="1771"/>
        <v>0</v>
      </c>
      <c r="BB1362" s="143"/>
      <c r="BC1362" s="216"/>
    </row>
    <row r="1363" spans="1:55" ht="82.5" customHeight="1">
      <c r="A1363" s="309"/>
      <c r="B1363" s="328"/>
      <c r="C1363" s="328"/>
      <c r="D1363" s="217" t="s">
        <v>274</v>
      </c>
      <c r="E1363" s="143">
        <f t="shared" ref="E1363:E1365" si="1772">H1363+K1363+N1363+Q1363+T1363+W1363+Z1363+AE1363+AJ1363+AO1363+AT1363+AY1363</f>
        <v>0</v>
      </c>
      <c r="F1363" s="143">
        <f t="shared" si="1267"/>
        <v>0</v>
      </c>
      <c r="G1363" s="147"/>
      <c r="H1363" s="143">
        <f t="shared" ref="H1363:AU1363" si="1773">H1356</f>
        <v>0</v>
      </c>
      <c r="I1363" s="143">
        <f t="shared" si="1773"/>
        <v>0</v>
      </c>
      <c r="J1363" s="143">
        <f t="shared" si="1773"/>
        <v>0</v>
      </c>
      <c r="K1363" s="143">
        <f t="shared" si="1773"/>
        <v>0</v>
      </c>
      <c r="L1363" s="143">
        <f t="shared" si="1773"/>
        <v>0</v>
      </c>
      <c r="M1363" s="143">
        <f t="shared" si="1773"/>
        <v>0</v>
      </c>
      <c r="N1363" s="143">
        <f t="shared" si="1773"/>
        <v>0</v>
      </c>
      <c r="O1363" s="143">
        <f t="shared" si="1773"/>
        <v>0</v>
      </c>
      <c r="P1363" s="143">
        <f t="shared" si="1773"/>
        <v>0</v>
      </c>
      <c r="Q1363" s="143">
        <f t="shared" si="1773"/>
        <v>0</v>
      </c>
      <c r="R1363" s="143">
        <f t="shared" si="1773"/>
        <v>0</v>
      </c>
      <c r="S1363" s="143">
        <f t="shared" si="1773"/>
        <v>0</v>
      </c>
      <c r="T1363" s="143">
        <f t="shared" si="1773"/>
        <v>0</v>
      </c>
      <c r="U1363" s="143">
        <f t="shared" si="1773"/>
        <v>0</v>
      </c>
      <c r="V1363" s="143">
        <f t="shared" si="1773"/>
        <v>0</v>
      </c>
      <c r="W1363" s="143">
        <f t="shared" si="1773"/>
        <v>0</v>
      </c>
      <c r="X1363" s="143">
        <f t="shared" si="1773"/>
        <v>0</v>
      </c>
      <c r="Y1363" s="143">
        <f t="shared" si="1773"/>
        <v>0</v>
      </c>
      <c r="Z1363" s="143">
        <f t="shared" si="1773"/>
        <v>0</v>
      </c>
      <c r="AA1363" s="143">
        <f t="shared" si="1773"/>
        <v>0</v>
      </c>
      <c r="AB1363" s="143">
        <f t="shared" si="1773"/>
        <v>0</v>
      </c>
      <c r="AC1363" s="143">
        <f t="shared" si="1773"/>
        <v>0</v>
      </c>
      <c r="AD1363" s="143">
        <f t="shared" si="1773"/>
        <v>0</v>
      </c>
      <c r="AE1363" s="143">
        <f t="shared" si="1773"/>
        <v>0</v>
      </c>
      <c r="AF1363" s="143">
        <f t="shared" si="1773"/>
        <v>0</v>
      </c>
      <c r="AG1363" s="143">
        <f t="shared" si="1773"/>
        <v>0</v>
      </c>
      <c r="AH1363" s="143">
        <f t="shared" si="1773"/>
        <v>0</v>
      </c>
      <c r="AI1363" s="143">
        <f t="shared" si="1773"/>
        <v>0</v>
      </c>
      <c r="AJ1363" s="143">
        <f t="shared" si="1773"/>
        <v>0</v>
      </c>
      <c r="AK1363" s="143">
        <f t="shared" si="1773"/>
        <v>0</v>
      </c>
      <c r="AL1363" s="143">
        <f t="shared" si="1773"/>
        <v>0</v>
      </c>
      <c r="AM1363" s="143">
        <f t="shared" si="1773"/>
        <v>0</v>
      </c>
      <c r="AN1363" s="143">
        <f t="shared" si="1773"/>
        <v>0</v>
      </c>
      <c r="AO1363" s="143">
        <f t="shared" si="1773"/>
        <v>0</v>
      </c>
      <c r="AP1363" s="143">
        <f t="shared" si="1773"/>
        <v>0</v>
      </c>
      <c r="AQ1363" s="143">
        <f t="shared" si="1773"/>
        <v>0</v>
      </c>
      <c r="AR1363" s="143">
        <f t="shared" si="1773"/>
        <v>0</v>
      </c>
      <c r="AS1363" s="143">
        <f t="shared" si="1773"/>
        <v>0</v>
      </c>
      <c r="AT1363" s="143">
        <f t="shared" si="1773"/>
        <v>0</v>
      </c>
      <c r="AU1363" s="143">
        <f t="shared" si="1773"/>
        <v>0</v>
      </c>
      <c r="AV1363" s="143">
        <f t="shared" ref="AV1363:BA1363" si="1774">AV1356</f>
        <v>0</v>
      </c>
      <c r="AW1363" s="143">
        <f t="shared" si="1774"/>
        <v>0</v>
      </c>
      <c r="AX1363" s="143">
        <f t="shared" si="1774"/>
        <v>0</v>
      </c>
      <c r="AY1363" s="143">
        <f t="shared" si="1774"/>
        <v>0</v>
      </c>
      <c r="AZ1363" s="143">
        <f t="shared" si="1774"/>
        <v>0</v>
      </c>
      <c r="BA1363" s="143">
        <f t="shared" si="1774"/>
        <v>0</v>
      </c>
      <c r="BB1363" s="143"/>
      <c r="BC1363" s="216"/>
    </row>
    <row r="1364" spans="1:55" ht="22.5" customHeight="1">
      <c r="A1364" s="309"/>
      <c r="B1364" s="328"/>
      <c r="C1364" s="328"/>
      <c r="D1364" s="217" t="s">
        <v>269</v>
      </c>
      <c r="E1364" s="143">
        <f t="shared" si="1772"/>
        <v>6776.44</v>
      </c>
      <c r="F1364" s="143">
        <f t="shared" si="1267"/>
        <v>6146.5499999999993</v>
      </c>
      <c r="G1364" s="147"/>
      <c r="H1364" s="143">
        <f t="shared" ref="H1364:AU1364" si="1775">H1357</f>
        <v>0</v>
      </c>
      <c r="I1364" s="143">
        <f t="shared" si="1775"/>
        <v>0</v>
      </c>
      <c r="J1364" s="143">
        <f t="shared" si="1775"/>
        <v>0</v>
      </c>
      <c r="K1364" s="143">
        <f t="shared" si="1775"/>
        <v>0</v>
      </c>
      <c r="L1364" s="143">
        <f t="shared" si="1775"/>
        <v>0</v>
      </c>
      <c r="M1364" s="143">
        <f t="shared" si="1775"/>
        <v>0</v>
      </c>
      <c r="N1364" s="143">
        <f t="shared" si="1775"/>
        <v>0</v>
      </c>
      <c r="O1364" s="143">
        <f t="shared" si="1775"/>
        <v>0</v>
      </c>
      <c r="P1364" s="143">
        <f t="shared" si="1775"/>
        <v>0</v>
      </c>
      <c r="Q1364" s="143">
        <f t="shared" si="1775"/>
        <v>0</v>
      </c>
      <c r="R1364" s="143">
        <f t="shared" si="1775"/>
        <v>0</v>
      </c>
      <c r="S1364" s="143">
        <f t="shared" si="1775"/>
        <v>0</v>
      </c>
      <c r="T1364" s="143">
        <f t="shared" si="1775"/>
        <v>0</v>
      </c>
      <c r="U1364" s="143">
        <f t="shared" si="1775"/>
        <v>0</v>
      </c>
      <c r="V1364" s="143">
        <f t="shared" si="1775"/>
        <v>0</v>
      </c>
      <c r="W1364" s="143">
        <f t="shared" si="1775"/>
        <v>0</v>
      </c>
      <c r="X1364" s="143">
        <f t="shared" si="1775"/>
        <v>0</v>
      </c>
      <c r="Y1364" s="143">
        <f t="shared" si="1775"/>
        <v>0</v>
      </c>
      <c r="Z1364" s="143">
        <f t="shared" si="1775"/>
        <v>0</v>
      </c>
      <c r="AA1364" s="143">
        <f t="shared" si="1775"/>
        <v>0</v>
      </c>
      <c r="AB1364" s="143">
        <f t="shared" si="1775"/>
        <v>0</v>
      </c>
      <c r="AC1364" s="143">
        <f t="shared" si="1775"/>
        <v>0</v>
      </c>
      <c r="AD1364" s="143">
        <f t="shared" si="1775"/>
        <v>0</v>
      </c>
      <c r="AE1364" s="143">
        <f t="shared" si="1775"/>
        <v>0</v>
      </c>
      <c r="AF1364" s="143">
        <f t="shared" si="1775"/>
        <v>0</v>
      </c>
      <c r="AG1364" s="143">
        <f t="shared" si="1775"/>
        <v>0</v>
      </c>
      <c r="AH1364" s="143">
        <f t="shared" si="1775"/>
        <v>0</v>
      </c>
      <c r="AI1364" s="143">
        <f t="shared" si="1775"/>
        <v>0</v>
      </c>
      <c r="AJ1364" s="143">
        <f t="shared" si="1775"/>
        <v>546.20000000000005</v>
      </c>
      <c r="AK1364" s="143">
        <f t="shared" si="1775"/>
        <v>546.20000000000005</v>
      </c>
      <c r="AL1364" s="143">
        <f t="shared" si="1775"/>
        <v>0</v>
      </c>
      <c r="AM1364" s="143">
        <f t="shared" si="1775"/>
        <v>0</v>
      </c>
      <c r="AN1364" s="143">
        <f t="shared" si="1775"/>
        <v>0</v>
      </c>
      <c r="AO1364" s="143">
        <f t="shared" si="1775"/>
        <v>3577.66</v>
      </c>
      <c r="AP1364" s="143">
        <f t="shared" si="1775"/>
        <v>3577.66</v>
      </c>
      <c r="AQ1364" s="143">
        <f t="shared" si="1775"/>
        <v>0</v>
      </c>
      <c r="AR1364" s="143">
        <f t="shared" si="1775"/>
        <v>0</v>
      </c>
      <c r="AS1364" s="143">
        <f t="shared" si="1775"/>
        <v>0</v>
      </c>
      <c r="AT1364" s="143">
        <f>AT1357</f>
        <v>2163.6899999999996</v>
      </c>
      <c r="AU1364" s="143">
        <f t="shared" si="1775"/>
        <v>2022.6899999999998</v>
      </c>
      <c r="AV1364" s="143">
        <f t="shared" ref="AV1364:BA1364" si="1776">AV1357</f>
        <v>0</v>
      </c>
      <c r="AW1364" s="143">
        <f t="shared" si="1776"/>
        <v>0</v>
      </c>
      <c r="AX1364" s="143">
        <f t="shared" si="1776"/>
        <v>0</v>
      </c>
      <c r="AY1364" s="143">
        <f t="shared" si="1776"/>
        <v>488.89</v>
      </c>
      <c r="AZ1364" s="143">
        <f t="shared" si="1776"/>
        <v>0</v>
      </c>
      <c r="BA1364" s="143">
        <f t="shared" si="1776"/>
        <v>0</v>
      </c>
      <c r="BB1364" s="143"/>
      <c r="BC1364" s="216"/>
    </row>
    <row r="1365" spans="1:55" ht="31.2">
      <c r="A1365" s="309"/>
      <c r="B1365" s="328"/>
      <c r="C1365" s="328"/>
      <c r="D1365" s="220" t="s">
        <v>43</v>
      </c>
      <c r="E1365" s="143">
        <f t="shared" si="1772"/>
        <v>0</v>
      </c>
      <c r="F1365" s="143">
        <f t="shared" si="1267"/>
        <v>0</v>
      </c>
      <c r="G1365" s="147"/>
      <c r="H1365" s="143">
        <f>H1358</f>
        <v>0</v>
      </c>
      <c r="I1365" s="143">
        <f t="shared" ref="I1365:AU1365" si="1777">I1358</f>
        <v>0</v>
      </c>
      <c r="J1365" s="143">
        <f t="shared" si="1777"/>
        <v>0</v>
      </c>
      <c r="K1365" s="143">
        <f t="shared" si="1777"/>
        <v>0</v>
      </c>
      <c r="L1365" s="143">
        <f t="shared" si="1777"/>
        <v>0</v>
      </c>
      <c r="M1365" s="143">
        <f t="shared" si="1777"/>
        <v>0</v>
      </c>
      <c r="N1365" s="143">
        <f t="shared" si="1777"/>
        <v>0</v>
      </c>
      <c r="O1365" s="143">
        <f t="shared" si="1777"/>
        <v>0</v>
      </c>
      <c r="P1365" s="143">
        <f t="shared" si="1777"/>
        <v>0</v>
      </c>
      <c r="Q1365" s="143">
        <f t="shared" si="1777"/>
        <v>0</v>
      </c>
      <c r="R1365" s="143">
        <f t="shared" si="1777"/>
        <v>0</v>
      </c>
      <c r="S1365" s="143">
        <f t="shared" si="1777"/>
        <v>0</v>
      </c>
      <c r="T1365" s="143">
        <f t="shared" si="1777"/>
        <v>0</v>
      </c>
      <c r="U1365" s="143">
        <f t="shared" si="1777"/>
        <v>0</v>
      </c>
      <c r="V1365" s="143">
        <f t="shared" si="1777"/>
        <v>0</v>
      </c>
      <c r="W1365" s="143">
        <f t="shared" si="1777"/>
        <v>0</v>
      </c>
      <c r="X1365" s="143">
        <f t="shared" si="1777"/>
        <v>0</v>
      </c>
      <c r="Y1365" s="143">
        <f t="shared" si="1777"/>
        <v>0</v>
      </c>
      <c r="Z1365" s="143">
        <f t="shared" si="1777"/>
        <v>0</v>
      </c>
      <c r="AA1365" s="143">
        <f t="shared" si="1777"/>
        <v>0</v>
      </c>
      <c r="AB1365" s="143">
        <f t="shared" si="1777"/>
        <v>0</v>
      </c>
      <c r="AC1365" s="143">
        <f t="shared" si="1777"/>
        <v>0</v>
      </c>
      <c r="AD1365" s="143">
        <f t="shared" si="1777"/>
        <v>0</v>
      </c>
      <c r="AE1365" s="143">
        <f t="shared" si="1777"/>
        <v>0</v>
      </c>
      <c r="AF1365" s="143">
        <f t="shared" si="1777"/>
        <v>0</v>
      </c>
      <c r="AG1365" s="143">
        <f t="shared" si="1777"/>
        <v>0</v>
      </c>
      <c r="AH1365" s="143">
        <f t="shared" si="1777"/>
        <v>0</v>
      </c>
      <c r="AI1365" s="143">
        <f t="shared" si="1777"/>
        <v>0</v>
      </c>
      <c r="AJ1365" s="143">
        <f t="shared" si="1777"/>
        <v>0</v>
      </c>
      <c r="AK1365" s="143">
        <f t="shared" si="1777"/>
        <v>0</v>
      </c>
      <c r="AL1365" s="143">
        <f t="shared" si="1777"/>
        <v>0</v>
      </c>
      <c r="AM1365" s="143">
        <f t="shared" si="1777"/>
        <v>0</v>
      </c>
      <c r="AN1365" s="143">
        <f t="shared" si="1777"/>
        <v>0</v>
      </c>
      <c r="AO1365" s="143">
        <f t="shared" si="1777"/>
        <v>0</v>
      </c>
      <c r="AP1365" s="143">
        <f t="shared" si="1777"/>
        <v>0</v>
      </c>
      <c r="AQ1365" s="143">
        <f t="shared" si="1777"/>
        <v>0</v>
      </c>
      <c r="AR1365" s="143">
        <f t="shared" si="1777"/>
        <v>0</v>
      </c>
      <c r="AS1365" s="143">
        <f t="shared" si="1777"/>
        <v>0</v>
      </c>
      <c r="AT1365" s="143">
        <f t="shared" si="1777"/>
        <v>0</v>
      </c>
      <c r="AU1365" s="143">
        <f t="shared" si="1777"/>
        <v>0</v>
      </c>
      <c r="AV1365" s="143">
        <f t="shared" ref="AV1365:BA1365" si="1778">AV1358</f>
        <v>0</v>
      </c>
      <c r="AW1365" s="143">
        <f t="shared" si="1778"/>
        <v>0</v>
      </c>
      <c r="AX1365" s="143">
        <f t="shared" si="1778"/>
        <v>0</v>
      </c>
      <c r="AY1365" s="143">
        <f t="shared" si="1778"/>
        <v>0</v>
      </c>
      <c r="AZ1365" s="143">
        <f t="shared" si="1778"/>
        <v>0</v>
      </c>
      <c r="BA1365" s="143">
        <f t="shared" si="1778"/>
        <v>0</v>
      </c>
      <c r="BB1365" s="143"/>
      <c r="BC1365" s="216"/>
    </row>
    <row r="1366" spans="1:55" ht="19.5" customHeight="1">
      <c r="A1366" s="254"/>
      <c r="B1366" s="269"/>
      <c r="C1366" s="242"/>
      <c r="D1366" s="219"/>
      <c r="E1366" s="203"/>
      <c r="F1366" s="223"/>
      <c r="G1366" s="203"/>
      <c r="H1366" s="203"/>
      <c r="I1366" s="203"/>
      <c r="J1366" s="175"/>
      <c r="K1366" s="175"/>
      <c r="L1366" s="175"/>
      <c r="M1366" s="175"/>
      <c r="N1366" s="175"/>
      <c r="O1366" s="175"/>
      <c r="P1366" s="175"/>
      <c r="Q1366" s="175"/>
      <c r="R1366" s="175"/>
      <c r="S1366" s="175"/>
      <c r="T1366" s="175"/>
      <c r="U1366" s="175"/>
      <c r="V1366" s="175"/>
      <c r="W1366" s="175"/>
      <c r="X1366" s="175"/>
      <c r="Y1366" s="175"/>
      <c r="Z1366" s="175"/>
      <c r="AA1366" s="175"/>
      <c r="AB1366" s="175"/>
      <c r="AC1366" s="175"/>
      <c r="AD1366" s="175"/>
      <c r="AE1366" s="175"/>
      <c r="AF1366" s="175"/>
      <c r="AG1366" s="175"/>
      <c r="AH1366" s="175"/>
      <c r="AI1366" s="175"/>
      <c r="AJ1366" s="175"/>
      <c r="AK1366" s="175"/>
      <c r="AL1366" s="175"/>
      <c r="AM1366" s="175"/>
      <c r="AN1366" s="175"/>
      <c r="AO1366" s="175"/>
      <c r="AP1366" s="175"/>
      <c r="AQ1366" s="175"/>
      <c r="AR1366" s="175"/>
      <c r="AS1366" s="175"/>
      <c r="AT1366" s="175"/>
      <c r="AU1366" s="175"/>
      <c r="AV1366" s="175"/>
      <c r="AW1366" s="175"/>
      <c r="AX1366" s="175"/>
      <c r="AY1366" s="175"/>
      <c r="AZ1366" s="119"/>
      <c r="BA1366" s="119"/>
      <c r="BB1366" s="119"/>
    </row>
    <row r="1367" spans="1:55" ht="16.5" customHeight="1">
      <c r="A1367" s="156" t="s">
        <v>312</v>
      </c>
      <c r="B1367" s="156"/>
      <c r="C1367" s="156"/>
      <c r="D1367" s="156"/>
      <c r="E1367" s="155"/>
      <c r="F1367" s="155"/>
      <c r="G1367" s="155"/>
      <c r="H1367" s="155"/>
      <c r="I1367" s="155"/>
      <c r="J1367" s="155"/>
      <c r="K1367" s="155"/>
      <c r="L1367" s="155"/>
      <c r="M1367" s="155"/>
      <c r="N1367" s="155"/>
      <c r="O1367" s="155"/>
      <c r="P1367" s="155"/>
      <c r="Q1367" s="155"/>
      <c r="R1367" s="155"/>
      <c r="S1367" s="155"/>
      <c r="T1367" s="155"/>
      <c r="U1367" s="155"/>
      <c r="V1367" s="155"/>
      <c r="W1367" s="155"/>
      <c r="X1367" s="155"/>
      <c r="Y1367" s="155"/>
      <c r="Z1367" s="155"/>
      <c r="AA1367" s="155"/>
      <c r="AB1367" s="155"/>
      <c r="AC1367" s="155"/>
      <c r="AD1367" s="155"/>
      <c r="AE1367" s="155"/>
      <c r="AF1367" s="155"/>
      <c r="AG1367" s="155"/>
      <c r="AH1367" s="155"/>
      <c r="AI1367" s="155"/>
      <c r="AJ1367" s="155"/>
      <c r="AK1367" s="155"/>
      <c r="AL1367" s="155"/>
      <c r="AM1367" s="155"/>
      <c r="AN1367" s="155"/>
      <c r="AO1367" s="155"/>
      <c r="AP1367" s="155"/>
      <c r="AQ1367" s="155"/>
      <c r="AR1367" s="155"/>
      <c r="AS1367" s="155"/>
      <c r="AT1367" s="155"/>
      <c r="AU1367" s="155"/>
      <c r="AV1367" s="155"/>
      <c r="AW1367" s="155"/>
      <c r="AX1367" s="155"/>
      <c r="AY1367" s="155"/>
      <c r="AZ1367" s="115"/>
      <c r="BA1367" s="115"/>
      <c r="BB1367" s="115"/>
      <c r="BC1367" s="115"/>
    </row>
    <row r="1368" spans="1:55" ht="18">
      <c r="A1368" s="122"/>
      <c r="B1368" s="120" t="s">
        <v>311</v>
      </c>
      <c r="C1368" s="120"/>
      <c r="D1368" s="123"/>
      <c r="E1368" s="124"/>
      <c r="F1368" s="124"/>
      <c r="G1368" s="124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0"/>
      <c r="AP1368" s="120"/>
      <c r="AQ1368" s="120"/>
      <c r="AR1368" s="120"/>
      <c r="AS1368" s="120"/>
      <c r="AT1368" s="121"/>
      <c r="AU1368" s="121"/>
      <c r="AV1368" s="121"/>
      <c r="AW1368" s="121"/>
      <c r="AX1368" s="121"/>
      <c r="AY1368" s="125"/>
      <c r="AZ1368" s="101"/>
      <c r="BA1368" s="101"/>
      <c r="BB1368" s="101"/>
    </row>
    <row r="1369" spans="1:55" ht="18.75" customHeight="1">
      <c r="A1369" s="318" t="s">
        <v>564</v>
      </c>
      <c r="B1369" s="318"/>
      <c r="C1369" s="318"/>
      <c r="D1369" s="318"/>
      <c r="E1369" s="318"/>
      <c r="F1369" s="318"/>
      <c r="G1369" s="318"/>
      <c r="H1369" s="318"/>
      <c r="I1369" s="318"/>
      <c r="J1369" s="318"/>
      <c r="K1369" s="318"/>
      <c r="L1369" s="318"/>
      <c r="M1369" s="318"/>
      <c r="N1369" s="318"/>
      <c r="O1369" s="318"/>
      <c r="P1369" s="318"/>
      <c r="Q1369" s="318"/>
      <c r="R1369" s="318"/>
      <c r="S1369" s="318"/>
      <c r="T1369" s="318"/>
      <c r="U1369" s="318"/>
      <c r="V1369" s="318"/>
      <c r="W1369" s="318"/>
      <c r="X1369" s="318"/>
      <c r="Y1369" s="318"/>
      <c r="Z1369" s="318"/>
      <c r="AA1369" s="318"/>
      <c r="AB1369" s="318"/>
      <c r="AC1369" s="318"/>
      <c r="AD1369" s="318"/>
      <c r="AE1369" s="318"/>
      <c r="AF1369" s="318"/>
      <c r="AG1369" s="318"/>
      <c r="AH1369" s="318"/>
      <c r="AI1369" s="318"/>
      <c r="AJ1369" s="318"/>
      <c r="AK1369" s="318"/>
      <c r="AL1369" s="318"/>
      <c r="AM1369" s="318"/>
      <c r="AN1369" s="318"/>
      <c r="AO1369" s="318"/>
      <c r="AP1369" s="318"/>
      <c r="AQ1369" s="318"/>
      <c r="AR1369" s="318"/>
      <c r="AS1369" s="318"/>
      <c r="AT1369" s="318"/>
      <c r="AU1369" s="318"/>
      <c r="AV1369" s="318"/>
      <c r="AW1369" s="318"/>
      <c r="AX1369" s="318"/>
      <c r="AY1369" s="318"/>
      <c r="AZ1369" s="101"/>
      <c r="BA1369" s="101"/>
      <c r="BB1369" s="101"/>
    </row>
    <row r="1370" spans="1:55" ht="18">
      <c r="A1370" s="122"/>
      <c r="B1370" s="120" t="s">
        <v>275</v>
      </c>
      <c r="C1370" s="120"/>
      <c r="D1370" s="123"/>
      <c r="E1370" s="124"/>
      <c r="F1370" s="124"/>
      <c r="G1370" s="124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0"/>
      <c r="AP1370" s="120"/>
      <c r="AQ1370" s="120"/>
      <c r="AR1370" s="120"/>
      <c r="AS1370" s="120"/>
      <c r="AT1370" s="121"/>
      <c r="AU1370" s="121"/>
      <c r="AV1370" s="121"/>
      <c r="AW1370" s="121"/>
      <c r="AX1370" s="121"/>
      <c r="AY1370" s="125"/>
      <c r="AZ1370" s="101"/>
      <c r="BA1370" s="101"/>
      <c r="BB1370" s="101"/>
    </row>
    <row r="1371" spans="1:55" ht="18">
      <c r="A1371" s="122"/>
      <c r="B1371" s="120"/>
      <c r="C1371" s="120"/>
      <c r="D1371" s="123"/>
      <c r="E1371" s="124"/>
      <c r="F1371" s="124"/>
      <c r="G1371" s="124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0"/>
      <c r="AP1371" s="120"/>
      <c r="AQ1371" s="120"/>
      <c r="AR1371" s="120"/>
      <c r="AS1371" s="120"/>
      <c r="AT1371" s="121"/>
      <c r="AU1371" s="121"/>
      <c r="AV1371" s="121"/>
      <c r="AW1371" s="121"/>
      <c r="AX1371" s="121"/>
      <c r="AY1371" s="125"/>
      <c r="AZ1371" s="101"/>
      <c r="BA1371" s="101"/>
      <c r="BB1371" s="101"/>
    </row>
    <row r="1372" spans="1:55" ht="18.75" customHeight="1">
      <c r="A1372" s="318" t="s">
        <v>709</v>
      </c>
      <c r="B1372" s="318"/>
      <c r="C1372" s="318"/>
      <c r="D1372" s="350"/>
      <c r="E1372" s="350"/>
      <c r="F1372" s="350"/>
      <c r="G1372" s="350"/>
      <c r="H1372" s="350"/>
      <c r="I1372" s="350"/>
      <c r="J1372" s="350"/>
      <c r="K1372" s="350"/>
      <c r="L1372" s="350"/>
      <c r="M1372" s="350"/>
      <c r="N1372" s="350"/>
      <c r="O1372" s="350"/>
      <c r="P1372" s="350"/>
      <c r="Q1372" s="350"/>
      <c r="R1372" s="350"/>
      <c r="S1372" s="350"/>
      <c r="T1372" s="350"/>
      <c r="U1372" s="350"/>
      <c r="V1372" s="175"/>
      <c r="W1372" s="175"/>
      <c r="X1372" s="175"/>
      <c r="Y1372" s="175"/>
      <c r="Z1372" s="175"/>
      <c r="AA1372" s="175"/>
      <c r="AB1372" s="175"/>
      <c r="AC1372" s="175"/>
      <c r="AD1372" s="175"/>
      <c r="AE1372" s="175"/>
      <c r="AF1372" s="175"/>
      <c r="AG1372" s="175"/>
      <c r="AH1372" s="175"/>
      <c r="AI1372" s="175"/>
      <c r="AJ1372" s="175"/>
      <c r="AK1372" s="175"/>
      <c r="AL1372" s="175"/>
      <c r="AM1372" s="175"/>
      <c r="AN1372" s="175"/>
      <c r="AO1372" s="175"/>
      <c r="AP1372" s="175"/>
      <c r="AQ1372" s="175"/>
      <c r="AR1372" s="175"/>
      <c r="AS1372" s="175"/>
      <c r="AT1372" s="175"/>
      <c r="AU1372" s="175"/>
      <c r="AV1372" s="175"/>
      <c r="AW1372" s="175"/>
      <c r="AX1372" s="175"/>
      <c r="AY1372" s="175"/>
      <c r="AZ1372" s="119"/>
      <c r="BA1372" s="119"/>
      <c r="BB1372" s="119"/>
    </row>
    <row r="1375" spans="1:55" ht="18">
      <c r="A1375" s="155"/>
      <c r="B1375" s="120"/>
      <c r="C1375" s="120"/>
      <c r="D1375" s="123"/>
      <c r="E1375" s="124"/>
      <c r="F1375" s="124"/>
      <c r="G1375" s="124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0"/>
      <c r="AP1375" s="120"/>
      <c r="AQ1375" s="120"/>
      <c r="AR1375" s="120"/>
      <c r="AS1375" s="120"/>
      <c r="AT1375" s="121"/>
      <c r="AU1375" s="121"/>
      <c r="AV1375" s="121"/>
      <c r="AW1375" s="121"/>
      <c r="AX1375" s="121"/>
      <c r="AY1375" s="125"/>
      <c r="AZ1375" s="101"/>
      <c r="BA1375" s="101"/>
      <c r="BB1375" s="101"/>
    </row>
    <row r="1376" spans="1:55">
      <c r="A1376" s="108"/>
      <c r="T1376" s="109"/>
      <c r="U1376" s="109"/>
      <c r="V1376" s="109"/>
      <c r="W1376" s="109"/>
      <c r="X1376" s="109"/>
      <c r="Y1376" s="109"/>
      <c r="Z1376" s="109"/>
      <c r="AA1376" s="109"/>
      <c r="AB1376" s="109"/>
      <c r="AC1376" s="109"/>
      <c r="AD1376" s="109"/>
      <c r="AE1376" s="109"/>
      <c r="AF1376" s="109"/>
      <c r="AG1376" s="109"/>
      <c r="AH1376" s="109"/>
      <c r="AI1376" s="109"/>
      <c r="AJ1376" s="109"/>
      <c r="AK1376" s="109"/>
      <c r="AL1376" s="109"/>
      <c r="AM1376" s="109"/>
      <c r="AN1376" s="109"/>
      <c r="AT1376" s="109"/>
      <c r="AU1376" s="109"/>
      <c r="AV1376" s="109"/>
      <c r="AW1376" s="109"/>
      <c r="AX1376" s="109"/>
      <c r="AY1376" s="101"/>
      <c r="AZ1376" s="101"/>
      <c r="BA1376" s="101"/>
      <c r="BB1376" s="101"/>
    </row>
    <row r="1377" spans="1:55">
      <c r="A1377" s="108"/>
      <c r="T1377" s="109"/>
      <c r="U1377" s="109"/>
      <c r="V1377" s="109"/>
      <c r="W1377" s="109"/>
      <c r="X1377" s="109"/>
      <c r="Y1377" s="109"/>
      <c r="Z1377" s="109"/>
      <c r="AA1377" s="109"/>
      <c r="AB1377" s="109"/>
      <c r="AC1377" s="109"/>
      <c r="AD1377" s="109"/>
      <c r="AE1377" s="109"/>
      <c r="AF1377" s="109"/>
      <c r="AG1377" s="109"/>
      <c r="AH1377" s="109"/>
      <c r="AI1377" s="109"/>
      <c r="AJ1377" s="109"/>
      <c r="AK1377" s="109"/>
      <c r="AL1377" s="109"/>
      <c r="AM1377" s="109"/>
      <c r="AN1377" s="109"/>
      <c r="AT1377" s="109"/>
      <c r="AU1377" s="109"/>
      <c r="AV1377" s="109"/>
      <c r="AW1377" s="109"/>
      <c r="AX1377" s="109"/>
      <c r="AY1377" s="101"/>
      <c r="AZ1377" s="101"/>
      <c r="BA1377" s="101"/>
      <c r="BB1377" s="101"/>
    </row>
    <row r="1378" spans="1:55">
      <c r="A1378" s="108"/>
      <c r="T1378" s="109"/>
      <c r="U1378" s="109"/>
      <c r="V1378" s="109"/>
      <c r="W1378" s="109"/>
      <c r="X1378" s="109"/>
      <c r="Y1378" s="109"/>
      <c r="Z1378" s="109"/>
      <c r="AA1378" s="109"/>
      <c r="AB1378" s="109"/>
      <c r="AC1378" s="109"/>
      <c r="AD1378" s="109"/>
      <c r="AE1378" s="109"/>
      <c r="AF1378" s="109"/>
      <c r="AG1378" s="109"/>
      <c r="AH1378" s="109"/>
      <c r="AI1378" s="109"/>
      <c r="AJ1378" s="109"/>
      <c r="AK1378" s="109"/>
      <c r="AL1378" s="109"/>
      <c r="AM1378" s="109"/>
      <c r="AN1378" s="109"/>
      <c r="AT1378" s="109"/>
      <c r="AU1378" s="109"/>
      <c r="AV1378" s="109"/>
      <c r="AW1378" s="109"/>
      <c r="AX1378" s="109"/>
      <c r="AY1378" s="101"/>
      <c r="AZ1378" s="101"/>
      <c r="BA1378" s="101"/>
      <c r="BB1378" s="101"/>
    </row>
    <row r="1379" spans="1:55" ht="14.25" customHeight="1">
      <c r="A1379" s="108"/>
      <c r="T1379" s="109"/>
      <c r="U1379" s="109"/>
      <c r="V1379" s="109"/>
      <c r="W1379" s="109"/>
      <c r="X1379" s="109"/>
      <c r="Y1379" s="109"/>
      <c r="Z1379" s="109"/>
      <c r="AA1379" s="109"/>
      <c r="AB1379" s="109"/>
      <c r="AC1379" s="109"/>
      <c r="AD1379" s="109"/>
      <c r="AE1379" s="109"/>
      <c r="AF1379" s="109"/>
      <c r="AG1379" s="109"/>
      <c r="AH1379" s="109"/>
      <c r="AI1379" s="109"/>
      <c r="AJ1379" s="109"/>
      <c r="AK1379" s="109"/>
      <c r="AL1379" s="109"/>
      <c r="AM1379" s="109"/>
      <c r="AN1379" s="109"/>
      <c r="AT1379" s="109"/>
      <c r="AU1379" s="109"/>
      <c r="AV1379" s="109"/>
      <c r="AW1379" s="109"/>
      <c r="AX1379" s="109"/>
      <c r="AY1379" s="101"/>
      <c r="AZ1379" s="101"/>
      <c r="BA1379" s="101"/>
      <c r="BB1379" s="101"/>
    </row>
    <row r="1380" spans="1:55">
      <c r="A1380" s="110"/>
      <c r="D1380" s="212"/>
      <c r="T1380" s="109"/>
      <c r="U1380" s="109"/>
      <c r="V1380" s="109"/>
      <c r="W1380" s="109"/>
      <c r="X1380" s="109"/>
      <c r="Y1380" s="109"/>
      <c r="Z1380" s="109"/>
      <c r="AA1380" s="109"/>
      <c r="AB1380" s="109"/>
      <c r="AC1380" s="109"/>
      <c r="AD1380" s="109"/>
      <c r="AE1380" s="109"/>
      <c r="AF1380" s="109"/>
      <c r="AG1380" s="109"/>
      <c r="AH1380" s="109"/>
      <c r="AI1380" s="109"/>
      <c r="AJ1380" s="109"/>
      <c r="AK1380" s="109"/>
      <c r="AL1380" s="109"/>
      <c r="AM1380" s="109"/>
      <c r="AN1380" s="109"/>
      <c r="AT1380" s="109"/>
      <c r="AU1380" s="109"/>
      <c r="AV1380" s="109"/>
      <c r="AW1380" s="109"/>
      <c r="AX1380" s="109"/>
      <c r="AY1380" s="101"/>
      <c r="AZ1380" s="101"/>
      <c r="BA1380" s="101"/>
      <c r="BB1380" s="101"/>
    </row>
    <row r="1381" spans="1:55">
      <c r="A1381" s="108"/>
      <c r="T1381" s="109"/>
      <c r="U1381" s="109"/>
      <c r="V1381" s="109"/>
      <c r="W1381" s="109"/>
      <c r="X1381" s="109"/>
      <c r="Y1381" s="109"/>
      <c r="Z1381" s="109"/>
      <c r="AA1381" s="109"/>
      <c r="AB1381" s="109"/>
      <c r="AC1381" s="109"/>
      <c r="AD1381" s="109"/>
      <c r="AE1381" s="109"/>
      <c r="AF1381" s="109"/>
      <c r="AG1381" s="109"/>
      <c r="AH1381" s="109"/>
      <c r="AI1381" s="109"/>
      <c r="AJ1381" s="109"/>
      <c r="AK1381" s="109"/>
      <c r="AL1381" s="109"/>
      <c r="AM1381" s="109"/>
      <c r="AN1381" s="109"/>
      <c r="AT1381" s="109"/>
      <c r="AU1381" s="109"/>
      <c r="AV1381" s="109"/>
      <c r="AW1381" s="109"/>
      <c r="AX1381" s="109"/>
      <c r="AY1381" s="101"/>
      <c r="AZ1381" s="101"/>
      <c r="BA1381" s="101"/>
      <c r="BB1381" s="101"/>
    </row>
    <row r="1382" spans="1:55">
      <c r="A1382" s="108"/>
      <c r="T1382" s="109"/>
      <c r="U1382" s="109"/>
      <c r="V1382" s="109"/>
      <c r="W1382" s="109"/>
      <c r="X1382" s="109"/>
      <c r="Y1382" s="109"/>
      <c r="Z1382" s="109"/>
      <c r="AA1382" s="109"/>
      <c r="AB1382" s="109"/>
      <c r="AC1382" s="109"/>
      <c r="AD1382" s="109"/>
      <c r="AE1382" s="109"/>
      <c r="AF1382" s="109"/>
      <c r="AG1382" s="109"/>
      <c r="AH1382" s="109"/>
      <c r="AI1382" s="109"/>
      <c r="AJ1382" s="109"/>
      <c r="AK1382" s="109"/>
      <c r="AL1382" s="109"/>
      <c r="AM1382" s="109"/>
      <c r="AN1382" s="109"/>
      <c r="AT1382" s="109"/>
      <c r="AU1382" s="109"/>
      <c r="AV1382" s="109"/>
      <c r="AW1382" s="109"/>
      <c r="AX1382" s="109"/>
      <c r="AY1382" s="101"/>
      <c r="AZ1382" s="101"/>
      <c r="BA1382" s="101"/>
      <c r="BB1382" s="101"/>
    </row>
    <row r="1383" spans="1:55">
      <c r="A1383" s="108"/>
      <c r="T1383" s="109"/>
      <c r="U1383" s="109"/>
      <c r="V1383" s="109"/>
      <c r="W1383" s="109"/>
      <c r="X1383" s="109"/>
      <c r="Y1383" s="109"/>
      <c r="Z1383" s="109"/>
      <c r="AA1383" s="109"/>
      <c r="AB1383" s="109"/>
      <c r="AC1383" s="109"/>
      <c r="AD1383" s="109"/>
      <c r="AE1383" s="109"/>
      <c r="AF1383" s="109"/>
      <c r="AG1383" s="109"/>
      <c r="AH1383" s="109"/>
      <c r="AI1383" s="109"/>
      <c r="AJ1383" s="109"/>
      <c r="AK1383" s="109"/>
      <c r="AL1383" s="109"/>
      <c r="AM1383" s="109"/>
      <c r="AN1383" s="109"/>
      <c r="AT1383" s="109"/>
      <c r="AU1383" s="109"/>
      <c r="AV1383" s="109"/>
      <c r="AW1383" s="109"/>
      <c r="AX1383" s="109"/>
      <c r="AY1383" s="101"/>
      <c r="AZ1383" s="101"/>
      <c r="BA1383" s="101"/>
      <c r="BB1383" s="101"/>
    </row>
    <row r="1384" spans="1:55">
      <c r="A1384" s="108"/>
      <c r="T1384" s="109"/>
      <c r="U1384" s="109"/>
      <c r="V1384" s="109"/>
      <c r="W1384" s="109"/>
      <c r="X1384" s="109"/>
      <c r="Y1384" s="109"/>
      <c r="Z1384" s="109"/>
      <c r="AA1384" s="109"/>
      <c r="AB1384" s="109"/>
      <c r="AC1384" s="109"/>
      <c r="AD1384" s="109"/>
      <c r="AE1384" s="109"/>
      <c r="AF1384" s="109"/>
      <c r="AG1384" s="109"/>
      <c r="AH1384" s="109"/>
      <c r="AI1384" s="109"/>
      <c r="AJ1384" s="109"/>
      <c r="AK1384" s="109"/>
      <c r="AL1384" s="109"/>
      <c r="AM1384" s="109"/>
      <c r="AN1384" s="109"/>
      <c r="AT1384" s="109"/>
      <c r="AU1384" s="109"/>
      <c r="AV1384" s="109"/>
      <c r="AW1384" s="109"/>
      <c r="AX1384" s="109"/>
      <c r="AY1384" s="101"/>
      <c r="AZ1384" s="101"/>
      <c r="BA1384" s="101"/>
      <c r="BB1384" s="101"/>
    </row>
    <row r="1385" spans="1:55" ht="12.75" customHeight="1">
      <c r="A1385" s="108"/>
    </row>
    <row r="1386" spans="1:55">
      <c r="A1386" s="110"/>
    </row>
    <row r="1387" spans="1:55">
      <c r="A1387" s="108"/>
      <c r="T1387" s="113"/>
      <c r="U1387" s="113"/>
      <c r="V1387" s="113"/>
      <c r="W1387" s="113"/>
      <c r="X1387" s="113"/>
      <c r="Y1387" s="113"/>
      <c r="Z1387" s="113"/>
      <c r="AA1387" s="113"/>
      <c r="AB1387" s="113"/>
      <c r="AC1387" s="113"/>
      <c r="AD1387" s="113"/>
      <c r="AE1387" s="113"/>
      <c r="AF1387" s="113"/>
      <c r="AG1387" s="113"/>
      <c r="AH1387" s="113"/>
      <c r="AI1387" s="113"/>
      <c r="AJ1387" s="113"/>
      <c r="AK1387" s="113"/>
      <c r="AL1387" s="113"/>
      <c r="AM1387" s="113"/>
      <c r="AN1387" s="113"/>
      <c r="AT1387" s="113"/>
      <c r="AU1387" s="113"/>
      <c r="AV1387" s="113"/>
      <c r="AW1387" s="113"/>
      <c r="AX1387" s="113"/>
    </row>
    <row r="1388" spans="1:55" s="107" customFormat="1">
      <c r="A1388" s="108"/>
      <c r="D1388" s="111"/>
      <c r="E1388" s="112"/>
      <c r="F1388" s="112"/>
      <c r="G1388" s="112"/>
      <c r="T1388" s="113"/>
      <c r="U1388" s="113"/>
      <c r="V1388" s="113"/>
      <c r="W1388" s="113"/>
      <c r="X1388" s="113"/>
      <c r="Y1388" s="113"/>
      <c r="Z1388" s="113"/>
      <c r="AA1388" s="113"/>
      <c r="AB1388" s="113"/>
      <c r="AC1388" s="113"/>
      <c r="AD1388" s="113"/>
      <c r="AE1388" s="113"/>
      <c r="AF1388" s="113"/>
      <c r="AG1388" s="113"/>
      <c r="AH1388" s="113"/>
      <c r="AI1388" s="113"/>
      <c r="AJ1388" s="113"/>
      <c r="AK1388" s="113"/>
      <c r="AL1388" s="113"/>
      <c r="AM1388" s="113"/>
      <c r="AN1388" s="113"/>
      <c r="AT1388" s="113"/>
      <c r="AU1388" s="113"/>
      <c r="AV1388" s="113"/>
      <c r="AW1388" s="113"/>
      <c r="AX1388" s="113"/>
      <c r="BC1388" s="101"/>
    </row>
    <row r="1389" spans="1:55" s="107" customFormat="1">
      <c r="A1389" s="108"/>
      <c r="D1389" s="111"/>
      <c r="E1389" s="112"/>
      <c r="F1389" s="112"/>
      <c r="G1389" s="112"/>
      <c r="T1389" s="113"/>
      <c r="U1389" s="113"/>
      <c r="V1389" s="113"/>
      <c r="W1389" s="113"/>
      <c r="X1389" s="113"/>
      <c r="Y1389" s="113"/>
      <c r="Z1389" s="113"/>
      <c r="AA1389" s="113"/>
      <c r="AB1389" s="113"/>
      <c r="AC1389" s="113"/>
      <c r="AD1389" s="113"/>
      <c r="AE1389" s="113"/>
      <c r="AF1389" s="113"/>
      <c r="AG1389" s="113"/>
      <c r="AH1389" s="113"/>
      <c r="AI1389" s="113"/>
      <c r="AJ1389" s="113"/>
      <c r="AK1389" s="113"/>
      <c r="AL1389" s="113"/>
      <c r="AM1389" s="113"/>
      <c r="AN1389" s="113"/>
      <c r="AT1389" s="113"/>
      <c r="AU1389" s="113"/>
      <c r="AV1389" s="113"/>
      <c r="AW1389" s="113"/>
      <c r="AX1389" s="113"/>
      <c r="BC1389" s="101"/>
    </row>
    <row r="1390" spans="1:55" s="107" customFormat="1">
      <c r="A1390" s="108"/>
      <c r="D1390" s="111"/>
      <c r="E1390" s="112"/>
      <c r="F1390" s="112"/>
      <c r="G1390" s="112"/>
      <c r="T1390" s="113"/>
      <c r="U1390" s="113"/>
      <c r="V1390" s="113"/>
      <c r="W1390" s="113"/>
      <c r="X1390" s="113"/>
      <c r="Y1390" s="113"/>
      <c r="Z1390" s="113"/>
      <c r="AA1390" s="113"/>
      <c r="AB1390" s="113"/>
      <c r="AC1390" s="113"/>
      <c r="AD1390" s="113"/>
      <c r="AE1390" s="113"/>
      <c r="AF1390" s="113"/>
      <c r="AG1390" s="113"/>
      <c r="AH1390" s="113"/>
      <c r="AI1390" s="113"/>
      <c r="AJ1390" s="113"/>
      <c r="AK1390" s="113"/>
      <c r="AL1390" s="113"/>
      <c r="AM1390" s="113"/>
      <c r="AN1390" s="113"/>
      <c r="AT1390" s="113"/>
      <c r="AU1390" s="113"/>
      <c r="AV1390" s="113"/>
      <c r="AW1390" s="113"/>
      <c r="AX1390" s="113"/>
      <c r="BC1390" s="101"/>
    </row>
    <row r="1391" spans="1:55" s="107" customFormat="1">
      <c r="A1391" s="108"/>
      <c r="D1391" s="111"/>
      <c r="E1391" s="112"/>
      <c r="F1391" s="112"/>
      <c r="G1391" s="112"/>
      <c r="BC1391" s="101"/>
    </row>
    <row r="1397" spans="4:55" s="107" customFormat="1" ht="49.5" customHeight="1">
      <c r="D1397" s="111"/>
      <c r="E1397" s="112"/>
      <c r="F1397" s="112"/>
      <c r="G1397" s="112"/>
      <c r="BC1397" s="101"/>
    </row>
  </sheetData>
  <mergeCells count="633">
    <mergeCell ref="A644:A650"/>
    <mergeCell ref="B644:B650"/>
    <mergeCell ref="C644:C650"/>
    <mergeCell ref="A651:A657"/>
    <mergeCell ref="B651:B657"/>
    <mergeCell ref="C651:C657"/>
    <mergeCell ref="A217:A223"/>
    <mergeCell ref="B217:B223"/>
    <mergeCell ref="C217:C223"/>
    <mergeCell ref="A224:A230"/>
    <mergeCell ref="B224:B230"/>
    <mergeCell ref="C224:C230"/>
    <mergeCell ref="A637:A643"/>
    <mergeCell ref="B637:B643"/>
    <mergeCell ref="C637:C643"/>
    <mergeCell ref="A469:A475"/>
    <mergeCell ref="A413:A419"/>
    <mergeCell ref="B413:B419"/>
    <mergeCell ref="C413:C419"/>
    <mergeCell ref="A420:A426"/>
    <mergeCell ref="B420:B426"/>
    <mergeCell ref="C420:C426"/>
    <mergeCell ref="A427:A433"/>
    <mergeCell ref="B427:B433"/>
    <mergeCell ref="A175:A181"/>
    <mergeCell ref="B175:B181"/>
    <mergeCell ref="C175:C181"/>
    <mergeCell ref="A182:A188"/>
    <mergeCell ref="B182:B188"/>
    <mergeCell ref="C182:C188"/>
    <mergeCell ref="A189:A195"/>
    <mergeCell ref="B189:B195"/>
    <mergeCell ref="C189:C195"/>
    <mergeCell ref="A1310:A1316"/>
    <mergeCell ref="B1310:B1316"/>
    <mergeCell ref="C1310:C1316"/>
    <mergeCell ref="BB1310:BB1316"/>
    <mergeCell ref="A1317:A1323"/>
    <mergeCell ref="B1317:B1323"/>
    <mergeCell ref="C1317:C1323"/>
    <mergeCell ref="BB1317:BB1323"/>
    <mergeCell ref="A1324:A1330"/>
    <mergeCell ref="B1324:B1330"/>
    <mergeCell ref="C1324:C1330"/>
    <mergeCell ref="BB1324:BB1330"/>
    <mergeCell ref="A1289:A1295"/>
    <mergeCell ref="B1289:B1295"/>
    <mergeCell ref="C1289:C1295"/>
    <mergeCell ref="BB1289:BB1295"/>
    <mergeCell ref="A1296:A1302"/>
    <mergeCell ref="B1296:B1302"/>
    <mergeCell ref="C1296:C1302"/>
    <mergeCell ref="BB1296:BB1302"/>
    <mergeCell ref="A1303:A1309"/>
    <mergeCell ref="B1303:B1309"/>
    <mergeCell ref="C1303:C1309"/>
    <mergeCell ref="BB1303:BB1309"/>
    <mergeCell ref="C972:C978"/>
    <mergeCell ref="A979:A985"/>
    <mergeCell ref="B979:B985"/>
    <mergeCell ref="C979:C985"/>
    <mergeCell ref="B1068:B1074"/>
    <mergeCell ref="C1068:C1074"/>
    <mergeCell ref="BB1068:BB1074"/>
    <mergeCell ref="A1075:A1081"/>
    <mergeCell ref="B1075:B1081"/>
    <mergeCell ref="C1075:C1081"/>
    <mergeCell ref="BB1075:BB1081"/>
    <mergeCell ref="A1023:A1029"/>
    <mergeCell ref="B1023:B1029"/>
    <mergeCell ref="C1023:C1029"/>
    <mergeCell ref="B1054:B1060"/>
    <mergeCell ref="C1054:C1060"/>
    <mergeCell ref="BB1054:BB1060"/>
    <mergeCell ref="A993:C999"/>
    <mergeCell ref="A1068:A1074"/>
    <mergeCell ref="A867:A873"/>
    <mergeCell ref="B867:B873"/>
    <mergeCell ref="C867:C873"/>
    <mergeCell ref="A951:A957"/>
    <mergeCell ref="B951:B957"/>
    <mergeCell ref="C951:C957"/>
    <mergeCell ref="A958:A964"/>
    <mergeCell ref="B958:B964"/>
    <mergeCell ref="C958:C964"/>
    <mergeCell ref="C902:C908"/>
    <mergeCell ref="A909:A915"/>
    <mergeCell ref="B909:B915"/>
    <mergeCell ref="A965:A971"/>
    <mergeCell ref="B965:B971"/>
    <mergeCell ref="C965:C971"/>
    <mergeCell ref="A972:A978"/>
    <mergeCell ref="B972:B978"/>
    <mergeCell ref="B469:B475"/>
    <mergeCell ref="C469:C475"/>
    <mergeCell ref="A448:A454"/>
    <mergeCell ref="B448:B454"/>
    <mergeCell ref="C448:C454"/>
    <mergeCell ref="A455:A461"/>
    <mergeCell ref="B455:B461"/>
    <mergeCell ref="C455:C461"/>
    <mergeCell ref="A462:A468"/>
    <mergeCell ref="B462:B468"/>
    <mergeCell ref="C462:C468"/>
    <mergeCell ref="A476:A482"/>
    <mergeCell ref="B476:B482"/>
    <mergeCell ref="C476:C482"/>
    <mergeCell ref="C733:C739"/>
    <mergeCell ref="C818:C824"/>
    <mergeCell ref="A853:A859"/>
    <mergeCell ref="B853:B859"/>
    <mergeCell ref="C853:C859"/>
    <mergeCell ref="A1082:A1088"/>
    <mergeCell ref="B1082:B1088"/>
    <mergeCell ref="C1082:C1088"/>
    <mergeCell ref="BB1082:BB1088"/>
    <mergeCell ref="A434:A440"/>
    <mergeCell ref="B434:B440"/>
    <mergeCell ref="C434:C440"/>
    <mergeCell ref="A441:A447"/>
    <mergeCell ref="B441:B447"/>
    <mergeCell ref="C441:C447"/>
    <mergeCell ref="A944:A950"/>
    <mergeCell ref="B944:B950"/>
    <mergeCell ref="C944:C950"/>
    <mergeCell ref="A923:A929"/>
    <mergeCell ref="B923:B929"/>
    <mergeCell ref="C923:C929"/>
    <mergeCell ref="A930:A936"/>
    <mergeCell ref="B930:B936"/>
    <mergeCell ref="C930:C936"/>
    <mergeCell ref="A937:A943"/>
    <mergeCell ref="B937:B943"/>
    <mergeCell ref="C937:C943"/>
    <mergeCell ref="A902:A908"/>
    <mergeCell ref="B902:B908"/>
    <mergeCell ref="C427:C433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A371:A377"/>
    <mergeCell ref="B371:B377"/>
    <mergeCell ref="C371:C377"/>
    <mergeCell ref="A378:A384"/>
    <mergeCell ref="B378:B384"/>
    <mergeCell ref="C378:C384"/>
    <mergeCell ref="A385:A391"/>
    <mergeCell ref="B385:B391"/>
    <mergeCell ref="C385:C391"/>
    <mergeCell ref="A350:A356"/>
    <mergeCell ref="B350:B356"/>
    <mergeCell ref="C350:C356"/>
    <mergeCell ref="A357:A363"/>
    <mergeCell ref="B357:B363"/>
    <mergeCell ref="C357:C363"/>
    <mergeCell ref="A364:A370"/>
    <mergeCell ref="B364:B370"/>
    <mergeCell ref="C364:C370"/>
    <mergeCell ref="A329:A335"/>
    <mergeCell ref="B329:B335"/>
    <mergeCell ref="C329:C335"/>
    <mergeCell ref="A336:A342"/>
    <mergeCell ref="B336:B342"/>
    <mergeCell ref="C336:C342"/>
    <mergeCell ref="A343:A349"/>
    <mergeCell ref="B343:B349"/>
    <mergeCell ref="C343:C349"/>
    <mergeCell ref="A308:A314"/>
    <mergeCell ref="B308:B314"/>
    <mergeCell ref="C308:C314"/>
    <mergeCell ref="A315:A321"/>
    <mergeCell ref="B315:B321"/>
    <mergeCell ref="C315:C321"/>
    <mergeCell ref="A322:A328"/>
    <mergeCell ref="B322:B328"/>
    <mergeCell ref="C322:C328"/>
    <mergeCell ref="A294:A300"/>
    <mergeCell ref="B294:B300"/>
    <mergeCell ref="C294:C300"/>
    <mergeCell ref="A301:A307"/>
    <mergeCell ref="B301:B307"/>
    <mergeCell ref="C301:C307"/>
    <mergeCell ref="B245:B251"/>
    <mergeCell ref="C245:C251"/>
    <mergeCell ref="A238:A244"/>
    <mergeCell ref="B238:B244"/>
    <mergeCell ref="C238:C244"/>
    <mergeCell ref="B259:B265"/>
    <mergeCell ref="C259:C265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1037:BC1043"/>
    <mergeCell ref="A70:A76"/>
    <mergeCell ref="B70:B76"/>
    <mergeCell ref="C70:C76"/>
    <mergeCell ref="B273:B279"/>
    <mergeCell ref="A245:A251"/>
    <mergeCell ref="A796:C802"/>
    <mergeCell ref="A803:BC803"/>
    <mergeCell ref="A839:A845"/>
    <mergeCell ref="B839:B845"/>
    <mergeCell ref="C839:C845"/>
    <mergeCell ref="A846:A852"/>
    <mergeCell ref="B846:B852"/>
    <mergeCell ref="C846:C852"/>
    <mergeCell ref="A698:A704"/>
    <mergeCell ref="B698:B704"/>
    <mergeCell ref="C698:C704"/>
    <mergeCell ref="A705:A711"/>
    <mergeCell ref="A684:A690"/>
    <mergeCell ref="B684:B690"/>
    <mergeCell ref="C684:C690"/>
    <mergeCell ref="B705:B711"/>
    <mergeCell ref="C705:C711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1372:U1372"/>
    <mergeCell ref="A1030:C1036"/>
    <mergeCell ref="A1001:BC1001"/>
    <mergeCell ref="A1037:C1043"/>
    <mergeCell ref="A1047:A1053"/>
    <mergeCell ref="B1047:B1053"/>
    <mergeCell ref="C1047:C1053"/>
    <mergeCell ref="A1046:BC1046"/>
    <mergeCell ref="A1089:C1095"/>
    <mergeCell ref="A1096:C1102"/>
    <mergeCell ref="A1044:BC1044"/>
    <mergeCell ref="A1045:BC1045"/>
    <mergeCell ref="A1009:A1015"/>
    <mergeCell ref="B1009:B1015"/>
    <mergeCell ref="C1009:C1015"/>
    <mergeCell ref="A1016:A1022"/>
    <mergeCell ref="B1016:B1022"/>
    <mergeCell ref="C1016:C1022"/>
    <mergeCell ref="A1111:C1117"/>
    <mergeCell ref="A1118:C1124"/>
    <mergeCell ref="A1103:BC1103"/>
    <mergeCell ref="A1104:A1110"/>
    <mergeCell ref="B1104:B1110"/>
    <mergeCell ref="C1104:C1110"/>
    <mergeCell ref="B84:B90"/>
    <mergeCell ref="C84:C90"/>
    <mergeCell ref="C56:C62"/>
    <mergeCell ref="A280:A286"/>
    <mergeCell ref="B280:B286"/>
    <mergeCell ref="C280:C286"/>
    <mergeCell ref="A287:A293"/>
    <mergeCell ref="B287:B293"/>
    <mergeCell ref="C287:C293"/>
    <mergeCell ref="A266:A272"/>
    <mergeCell ref="B266:B272"/>
    <mergeCell ref="C266:C272"/>
    <mergeCell ref="A273:A279"/>
    <mergeCell ref="C273:C279"/>
    <mergeCell ref="A252:A258"/>
    <mergeCell ref="B252:B258"/>
    <mergeCell ref="C252:C258"/>
    <mergeCell ref="A259:A265"/>
    <mergeCell ref="B63:B69"/>
    <mergeCell ref="C63:C69"/>
    <mergeCell ref="A119:A125"/>
    <mergeCell ref="B119:B125"/>
    <mergeCell ref="C119:C125"/>
    <mergeCell ref="A231:C237"/>
    <mergeCell ref="BC56:BC62"/>
    <mergeCell ref="BB804:BB810"/>
    <mergeCell ref="BB1002:BB1008"/>
    <mergeCell ref="BB1047:BB1053"/>
    <mergeCell ref="A726:A732"/>
    <mergeCell ref="B726:B732"/>
    <mergeCell ref="C726:C732"/>
    <mergeCell ref="A804:A810"/>
    <mergeCell ref="B804:C810"/>
    <mergeCell ref="A1002:A1008"/>
    <mergeCell ref="B1002:B1008"/>
    <mergeCell ref="C1002:C1008"/>
    <mergeCell ref="A1000:BC1000"/>
    <mergeCell ref="A825:A831"/>
    <mergeCell ref="B825:B831"/>
    <mergeCell ref="C825:C831"/>
    <mergeCell ref="A832:A838"/>
    <mergeCell ref="B832:B838"/>
    <mergeCell ref="C832:C838"/>
    <mergeCell ref="A818:A824"/>
    <mergeCell ref="A874:A880"/>
    <mergeCell ref="B874:B880"/>
    <mergeCell ref="C874:C880"/>
    <mergeCell ref="A986:C992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238:BB244"/>
    <mergeCell ref="BB677:BB682"/>
    <mergeCell ref="A691:A697"/>
    <mergeCell ref="B691:B697"/>
    <mergeCell ref="C691:C697"/>
    <mergeCell ref="A670:C676"/>
    <mergeCell ref="A677:A683"/>
    <mergeCell ref="A1061:A1067"/>
    <mergeCell ref="B1061:B1067"/>
    <mergeCell ref="C1061:C1067"/>
    <mergeCell ref="BB1061:BB1067"/>
    <mergeCell ref="B677:B683"/>
    <mergeCell ref="C677:C683"/>
    <mergeCell ref="A712:A718"/>
    <mergeCell ref="B712:B718"/>
    <mergeCell ref="C712:C718"/>
    <mergeCell ref="A719:A725"/>
    <mergeCell ref="B719:B725"/>
    <mergeCell ref="C719:C725"/>
    <mergeCell ref="A811:A817"/>
    <mergeCell ref="B811:B817"/>
    <mergeCell ref="C811:C817"/>
    <mergeCell ref="A733:A739"/>
    <mergeCell ref="B733:B739"/>
    <mergeCell ref="B818:B824"/>
    <mergeCell ref="A483:A489"/>
    <mergeCell ref="B483:B489"/>
    <mergeCell ref="A740:A746"/>
    <mergeCell ref="B740:B746"/>
    <mergeCell ref="C740:C746"/>
    <mergeCell ref="C483:C489"/>
    <mergeCell ref="A490:A496"/>
    <mergeCell ref="B490:B496"/>
    <mergeCell ref="C490:C496"/>
    <mergeCell ref="A497:A503"/>
    <mergeCell ref="B497:B503"/>
    <mergeCell ref="C497:C503"/>
    <mergeCell ref="A504:A510"/>
    <mergeCell ref="B504:B510"/>
    <mergeCell ref="C504:C510"/>
    <mergeCell ref="A511:A517"/>
    <mergeCell ref="B511:B517"/>
    <mergeCell ref="C511:C517"/>
    <mergeCell ref="A518:A524"/>
    <mergeCell ref="B518:B524"/>
    <mergeCell ref="C518:C524"/>
    <mergeCell ref="A525:A531"/>
    <mergeCell ref="B525:B531"/>
    <mergeCell ref="C1128:C1134"/>
    <mergeCell ref="BB1128:BB1134"/>
    <mergeCell ref="A1135:A1141"/>
    <mergeCell ref="B1135:B1141"/>
    <mergeCell ref="C1135:C1141"/>
    <mergeCell ref="BB1135:BB1141"/>
    <mergeCell ref="A860:A866"/>
    <mergeCell ref="B860:B866"/>
    <mergeCell ref="C860:C866"/>
    <mergeCell ref="BB1104:BB1110"/>
    <mergeCell ref="A916:A922"/>
    <mergeCell ref="B916:B922"/>
    <mergeCell ref="C916:C922"/>
    <mergeCell ref="A881:A887"/>
    <mergeCell ref="B881:B887"/>
    <mergeCell ref="C881:C887"/>
    <mergeCell ref="A888:A894"/>
    <mergeCell ref="B888:B894"/>
    <mergeCell ref="C888:C894"/>
    <mergeCell ref="A895:A901"/>
    <mergeCell ref="B895:B901"/>
    <mergeCell ref="C895:C901"/>
    <mergeCell ref="C909:C915"/>
    <mergeCell ref="A1054:A1060"/>
    <mergeCell ref="A1125:BC1125"/>
    <mergeCell ref="A1126:BC1126"/>
    <mergeCell ref="A1369:AY1369"/>
    <mergeCell ref="A1163:A1169"/>
    <mergeCell ref="B1163:B1169"/>
    <mergeCell ref="C1163:C1169"/>
    <mergeCell ref="BB1163:BB1169"/>
    <mergeCell ref="A1352:C1358"/>
    <mergeCell ref="A1359:C1365"/>
    <mergeCell ref="A1142:A1148"/>
    <mergeCell ref="B1142:B1148"/>
    <mergeCell ref="C1142:C1148"/>
    <mergeCell ref="BB1142:BB1148"/>
    <mergeCell ref="A1149:A1155"/>
    <mergeCell ref="B1149:B1155"/>
    <mergeCell ref="C1149:C1155"/>
    <mergeCell ref="BB1149:BB1155"/>
    <mergeCell ref="A1156:A1162"/>
    <mergeCell ref="B1156:B1162"/>
    <mergeCell ref="C1156:C1162"/>
    <mergeCell ref="BB1156:BB1162"/>
    <mergeCell ref="A1127:BC1127"/>
    <mergeCell ref="A1128:A1134"/>
    <mergeCell ref="B1128:B1134"/>
    <mergeCell ref="A1170:A1176"/>
    <mergeCell ref="B1170:B1176"/>
    <mergeCell ref="C1170:C1176"/>
    <mergeCell ref="BB1170:BB1176"/>
    <mergeCell ref="A1177:A1183"/>
    <mergeCell ref="B1177:B1183"/>
    <mergeCell ref="C1177:C1183"/>
    <mergeCell ref="BB1177:BB1183"/>
    <mergeCell ref="A1184:A1190"/>
    <mergeCell ref="B1184:B1190"/>
    <mergeCell ref="C1184:C1190"/>
    <mergeCell ref="BB1184:BB1190"/>
    <mergeCell ref="A1191:A1197"/>
    <mergeCell ref="B1191:B1197"/>
    <mergeCell ref="C1191:C1197"/>
    <mergeCell ref="BB1191:BB1197"/>
    <mergeCell ref="A1198:A1204"/>
    <mergeCell ref="B1198:B1204"/>
    <mergeCell ref="C1198:C1204"/>
    <mergeCell ref="BB1198:BB1204"/>
    <mergeCell ref="A1205:A1211"/>
    <mergeCell ref="B1205:B1211"/>
    <mergeCell ref="C1205:C1211"/>
    <mergeCell ref="BB1205:BB1211"/>
    <mergeCell ref="A1212:A1218"/>
    <mergeCell ref="B1212:B1218"/>
    <mergeCell ref="C1212:C1218"/>
    <mergeCell ref="BB1212:BB1218"/>
    <mergeCell ref="A1219:A1225"/>
    <mergeCell ref="B1219:B1225"/>
    <mergeCell ref="C1219:C1225"/>
    <mergeCell ref="BB1219:BB1225"/>
    <mergeCell ref="A1226:A1232"/>
    <mergeCell ref="B1226:B1232"/>
    <mergeCell ref="C1226:C1232"/>
    <mergeCell ref="BB1226:BB1232"/>
    <mergeCell ref="A1233:A1239"/>
    <mergeCell ref="B1233:B1239"/>
    <mergeCell ref="C1233:C1239"/>
    <mergeCell ref="BB1233:BB1239"/>
    <mergeCell ref="A1240:A1246"/>
    <mergeCell ref="B1240:B1246"/>
    <mergeCell ref="C1240:C1246"/>
    <mergeCell ref="BB1240:BB1246"/>
    <mergeCell ref="A1247:A1253"/>
    <mergeCell ref="B1247:B1253"/>
    <mergeCell ref="C1247:C1253"/>
    <mergeCell ref="BB1247:BB1253"/>
    <mergeCell ref="A1275:A1281"/>
    <mergeCell ref="B1275:B1281"/>
    <mergeCell ref="C1275:C1281"/>
    <mergeCell ref="BB1275:BB1281"/>
    <mergeCell ref="A1282:A1288"/>
    <mergeCell ref="B1282:B1288"/>
    <mergeCell ref="C1282:C1288"/>
    <mergeCell ref="BB1282:BB1288"/>
    <mergeCell ref="A1254:A1260"/>
    <mergeCell ref="B1254:B1260"/>
    <mergeCell ref="C1254:C1260"/>
    <mergeCell ref="BB1254:BB1260"/>
    <mergeCell ref="A1261:A1267"/>
    <mergeCell ref="B1261:B1267"/>
    <mergeCell ref="C1261:C1267"/>
    <mergeCell ref="BB1261:BB1267"/>
    <mergeCell ref="A1268:A1274"/>
    <mergeCell ref="B1268:B1274"/>
    <mergeCell ref="C1268:C1274"/>
    <mergeCell ref="BB1268:BB1274"/>
    <mergeCell ref="C525:C531"/>
    <mergeCell ref="A532:A538"/>
    <mergeCell ref="B532:B538"/>
    <mergeCell ref="C532:C538"/>
    <mergeCell ref="A539:A545"/>
    <mergeCell ref="B539:B545"/>
    <mergeCell ref="C539:C545"/>
    <mergeCell ref="A546:A552"/>
    <mergeCell ref="B546:B552"/>
    <mergeCell ref="C546:C552"/>
    <mergeCell ref="A553:A559"/>
    <mergeCell ref="B553:B559"/>
    <mergeCell ref="C553:C559"/>
    <mergeCell ref="A560:A566"/>
    <mergeCell ref="B560:B566"/>
    <mergeCell ref="C560:C566"/>
    <mergeCell ref="A567:A573"/>
    <mergeCell ref="B567:B573"/>
    <mergeCell ref="C567:C573"/>
    <mergeCell ref="A574:A580"/>
    <mergeCell ref="B574:B580"/>
    <mergeCell ref="C574:C580"/>
    <mergeCell ref="A581:A587"/>
    <mergeCell ref="B581:B587"/>
    <mergeCell ref="C581:C587"/>
    <mergeCell ref="A588:A594"/>
    <mergeCell ref="B588:B594"/>
    <mergeCell ref="C588:C594"/>
    <mergeCell ref="A609:A615"/>
    <mergeCell ref="B609:B615"/>
    <mergeCell ref="C609:C615"/>
    <mergeCell ref="A595:A601"/>
    <mergeCell ref="B595:B601"/>
    <mergeCell ref="C595:C601"/>
    <mergeCell ref="A602:A608"/>
    <mergeCell ref="B602:B608"/>
    <mergeCell ref="C602:C608"/>
    <mergeCell ref="A196:A202"/>
    <mergeCell ref="B196:B202"/>
    <mergeCell ref="C196:C202"/>
    <mergeCell ref="A203:A209"/>
    <mergeCell ref="B203:B209"/>
    <mergeCell ref="C203:C209"/>
    <mergeCell ref="A210:A216"/>
    <mergeCell ref="B210:B216"/>
    <mergeCell ref="C210:C216"/>
    <mergeCell ref="A616:A622"/>
    <mergeCell ref="B616:B622"/>
    <mergeCell ref="C616:C622"/>
    <mergeCell ref="A623:A629"/>
    <mergeCell ref="B623:B629"/>
    <mergeCell ref="C623:C629"/>
    <mergeCell ref="A630:A636"/>
    <mergeCell ref="B630:B636"/>
    <mergeCell ref="C630:C636"/>
    <mergeCell ref="A1331:A1337"/>
    <mergeCell ref="B1331:B1337"/>
    <mergeCell ref="C1331:C1337"/>
    <mergeCell ref="BB1331:BB1337"/>
    <mergeCell ref="A1338:A1344"/>
    <mergeCell ref="B1338:B1344"/>
    <mergeCell ref="C1338:C1344"/>
    <mergeCell ref="BB1338:BB1344"/>
    <mergeCell ref="A1345:A1351"/>
    <mergeCell ref="B1345:B1351"/>
    <mergeCell ref="C1345:C1351"/>
    <mergeCell ref="BB1345:BB1351"/>
    <mergeCell ref="A658:A664"/>
    <mergeCell ref="B658:B664"/>
    <mergeCell ref="C658:C664"/>
    <mergeCell ref="A789:A795"/>
    <mergeCell ref="B789:B795"/>
    <mergeCell ref="C789:C795"/>
    <mergeCell ref="A768:A774"/>
    <mergeCell ref="B768:B774"/>
    <mergeCell ref="C768:C774"/>
    <mergeCell ref="A775:A781"/>
    <mergeCell ref="B775:B781"/>
    <mergeCell ref="C775:C781"/>
    <mergeCell ref="A782:A788"/>
    <mergeCell ref="B782:B788"/>
    <mergeCell ref="C782:C788"/>
    <mergeCell ref="A747:A753"/>
    <mergeCell ref="B747:B753"/>
    <mergeCell ref="C747:C753"/>
    <mergeCell ref="A754:A760"/>
    <mergeCell ref="B754:B760"/>
    <mergeCell ref="C754:C760"/>
    <mergeCell ref="A761:A767"/>
    <mergeCell ref="B761:B767"/>
    <mergeCell ref="C761:C767"/>
  </mergeCells>
  <pageMargins left="0.23622047244094491" right="0.27559055118110237" top="0.35433070866141736" bottom="0.23622047244094491" header="0.19685039370078741" footer="0"/>
  <pageSetup paperSize="9" scale="21" fitToHeight="3" orientation="landscape" r:id="rId1"/>
  <headerFooter>
    <oddFooter>&amp;C&amp;"Times New Roman,обычный"&amp;8Страница  &amp;P из &amp;N</oddFooter>
  </headerFooter>
  <rowBreaks count="1" manualBreakCount="1">
    <brk id="1303" max="5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9"/>
  <sheetViews>
    <sheetView view="pageBreakPreview" zoomScale="85" zoomScaleNormal="70" zoomScaleSheetLayoutView="85" workbookViewId="0">
      <pane xSplit="2" ySplit="6" topLeftCell="J7" activePane="bottomRight" state="frozen"/>
      <selection pane="topRight" activeCell="C1" sqref="C1"/>
      <selection pane="bottomLeft" activeCell="A7" sqref="A7"/>
      <selection pane="bottomRight" sqref="A1:AO1"/>
    </sheetView>
  </sheetViews>
  <sheetFormatPr defaultColWidth="9.109375" defaultRowHeight="13.8"/>
  <cols>
    <col min="1" max="1" width="7" style="153" customWidth="1"/>
    <col min="2" max="2" width="36" style="154" customWidth="1"/>
    <col min="3" max="4" width="14.88671875" style="154" customWidth="1"/>
    <col min="5" max="5" width="8.5546875" style="154" customWidth="1"/>
    <col min="6" max="6" width="8" style="154" customWidth="1"/>
    <col min="7" max="7" width="6.88671875" style="154" customWidth="1"/>
    <col min="8" max="9" width="6.44140625" style="154" customWidth="1"/>
    <col min="10" max="10" width="2.6640625" style="154" bestFit="1" customWidth="1"/>
    <col min="11" max="11" width="5.44140625" style="154" customWidth="1"/>
    <col min="12" max="12" width="6.109375" style="154" customWidth="1"/>
    <col min="13" max="13" width="2.6640625" style="154" bestFit="1" customWidth="1"/>
    <col min="14" max="14" width="5.5546875" style="154" customWidth="1"/>
    <col min="15" max="15" width="5.44140625" style="154" customWidth="1"/>
    <col min="16" max="16" width="2.6640625" style="154" bestFit="1" customWidth="1"/>
    <col min="17" max="18" width="6.109375" style="154" customWidth="1"/>
    <col min="19" max="19" width="2.6640625" style="154" bestFit="1" customWidth="1"/>
    <col min="20" max="20" width="4.88671875" style="154" customWidth="1"/>
    <col min="21" max="21" width="5.33203125" style="154" customWidth="1"/>
    <col min="22" max="22" width="2.6640625" style="154" bestFit="1" customWidth="1"/>
    <col min="23" max="23" width="5.6640625" style="154" customWidth="1"/>
    <col min="24" max="24" width="5.109375" style="154" customWidth="1"/>
    <col min="25" max="25" width="2.6640625" style="154" bestFit="1" customWidth="1"/>
    <col min="26" max="26" width="5.6640625" style="154" customWidth="1"/>
    <col min="27" max="27" width="5" style="154" customWidth="1"/>
    <col min="28" max="28" width="2.6640625" style="154" bestFit="1" customWidth="1"/>
    <col min="29" max="29" width="4.6640625" style="154" customWidth="1"/>
    <col min="30" max="30" width="4.5546875" style="154" customWidth="1"/>
    <col min="31" max="31" width="2.6640625" style="154" bestFit="1" customWidth="1"/>
    <col min="32" max="32" width="5" style="154" customWidth="1"/>
    <col min="33" max="33" width="5.109375" style="154" customWidth="1"/>
    <col min="34" max="34" width="2.6640625" style="154" bestFit="1" customWidth="1"/>
    <col min="35" max="35" width="5" style="154" customWidth="1"/>
    <col min="36" max="36" width="5.109375" style="154" customWidth="1"/>
    <col min="37" max="37" width="2.6640625" style="154" bestFit="1" customWidth="1"/>
    <col min="38" max="38" width="4.6640625" style="154" customWidth="1"/>
    <col min="39" max="39" width="6" style="154" customWidth="1"/>
    <col min="40" max="40" width="2.6640625" style="154" bestFit="1" customWidth="1"/>
    <col min="41" max="41" width="7.88671875" style="154" customWidth="1"/>
    <col min="42" max="42" width="9.5546875" style="154" customWidth="1"/>
    <col min="43" max="43" width="5.6640625" style="154" bestFit="1" customWidth="1"/>
    <col min="44" max="16384" width="9.109375" style="154"/>
  </cols>
  <sheetData>
    <row r="1" spans="1:43" s="116" customFormat="1" ht="21.75" customHeight="1">
      <c r="A1" s="429" t="s">
        <v>651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133"/>
      <c r="AQ1" s="133"/>
    </row>
    <row r="2" spans="1:43" s="36" customFormat="1" ht="8.25" customHeight="1">
      <c r="A2" s="38"/>
    </row>
    <row r="3" spans="1:43" s="36" customFormat="1" ht="12.75" customHeight="1">
      <c r="A3" s="430" t="s">
        <v>0</v>
      </c>
      <c r="B3" s="431" t="s">
        <v>42</v>
      </c>
      <c r="C3" s="431" t="s">
        <v>265</v>
      </c>
      <c r="D3" s="431" t="s">
        <v>472</v>
      </c>
      <c r="E3" s="282" t="s">
        <v>609</v>
      </c>
      <c r="F3" s="282"/>
      <c r="G3" s="282"/>
      <c r="H3" s="431" t="s">
        <v>256</v>
      </c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</row>
    <row r="4" spans="1:43" s="36" customFormat="1" ht="66.75" customHeight="1">
      <c r="A4" s="430"/>
      <c r="B4" s="431"/>
      <c r="C4" s="431"/>
      <c r="D4" s="431"/>
      <c r="E4" s="282"/>
      <c r="F4" s="282"/>
      <c r="G4" s="282"/>
      <c r="H4" s="428" t="s">
        <v>17</v>
      </c>
      <c r="I4" s="428"/>
      <c r="J4" s="428"/>
      <c r="K4" s="428" t="s">
        <v>18</v>
      </c>
      <c r="L4" s="428"/>
      <c r="M4" s="428"/>
      <c r="N4" s="428" t="s">
        <v>22</v>
      </c>
      <c r="O4" s="428"/>
      <c r="P4" s="428"/>
      <c r="Q4" s="428" t="s">
        <v>24</v>
      </c>
      <c r="R4" s="428"/>
      <c r="S4" s="428"/>
      <c r="T4" s="428" t="s">
        <v>25</v>
      </c>
      <c r="U4" s="428"/>
      <c r="V4" s="428"/>
      <c r="W4" s="428" t="s">
        <v>26</v>
      </c>
      <c r="X4" s="428"/>
      <c r="Y4" s="428"/>
      <c r="Z4" s="428" t="s">
        <v>28</v>
      </c>
      <c r="AA4" s="428"/>
      <c r="AB4" s="428"/>
      <c r="AC4" s="428" t="s">
        <v>29</v>
      </c>
      <c r="AD4" s="428"/>
      <c r="AE4" s="428"/>
      <c r="AF4" s="428" t="s">
        <v>30</v>
      </c>
      <c r="AG4" s="428"/>
      <c r="AH4" s="428"/>
      <c r="AI4" s="428" t="s">
        <v>32</v>
      </c>
      <c r="AJ4" s="428"/>
      <c r="AK4" s="428"/>
      <c r="AL4" s="428" t="s">
        <v>33</v>
      </c>
      <c r="AM4" s="428"/>
      <c r="AN4" s="428"/>
      <c r="AO4" s="428" t="s">
        <v>34</v>
      </c>
      <c r="AP4" s="428"/>
      <c r="AQ4" s="428"/>
    </row>
    <row r="5" spans="1:43" s="100" customFormat="1" ht="26.4">
      <c r="A5" s="170"/>
      <c r="B5" s="170"/>
      <c r="C5" s="170"/>
      <c r="D5" s="170"/>
      <c r="E5" s="166" t="s">
        <v>20</v>
      </c>
      <c r="F5" s="166" t="s">
        <v>21</v>
      </c>
      <c r="G5" s="166" t="s">
        <v>19</v>
      </c>
      <c r="H5" s="166" t="s">
        <v>20</v>
      </c>
      <c r="I5" s="166" t="s">
        <v>21</v>
      </c>
      <c r="J5" s="166" t="s">
        <v>19</v>
      </c>
      <c r="K5" s="166" t="s">
        <v>20</v>
      </c>
      <c r="L5" s="166" t="s">
        <v>21</v>
      </c>
      <c r="M5" s="166" t="s">
        <v>19</v>
      </c>
      <c r="N5" s="166" t="s">
        <v>20</v>
      </c>
      <c r="O5" s="166" t="s">
        <v>21</v>
      </c>
      <c r="P5" s="166" t="s">
        <v>19</v>
      </c>
      <c r="Q5" s="166" t="s">
        <v>20</v>
      </c>
      <c r="R5" s="166" t="s">
        <v>21</v>
      </c>
      <c r="S5" s="166" t="s">
        <v>19</v>
      </c>
      <c r="T5" s="166" t="s">
        <v>20</v>
      </c>
      <c r="U5" s="166" t="s">
        <v>21</v>
      </c>
      <c r="V5" s="166" t="s">
        <v>19</v>
      </c>
      <c r="W5" s="166" t="s">
        <v>20</v>
      </c>
      <c r="X5" s="166" t="s">
        <v>21</v>
      </c>
      <c r="Y5" s="166" t="s">
        <v>19</v>
      </c>
      <c r="Z5" s="166" t="s">
        <v>20</v>
      </c>
      <c r="AA5" s="166" t="s">
        <v>21</v>
      </c>
      <c r="AB5" s="166" t="s">
        <v>19</v>
      </c>
      <c r="AC5" s="166" t="s">
        <v>20</v>
      </c>
      <c r="AD5" s="166" t="s">
        <v>21</v>
      </c>
      <c r="AE5" s="166" t="s">
        <v>19</v>
      </c>
      <c r="AF5" s="166" t="s">
        <v>20</v>
      </c>
      <c r="AG5" s="166" t="s">
        <v>21</v>
      </c>
      <c r="AH5" s="166" t="s">
        <v>19</v>
      </c>
      <c r="AI5" s="166" t="s">
        <v>20</v>
      </c>
      <c r="AJ5" s="166" t="s">
        <v>21</v>
      </c>
      <c r="AK5" s="166" t="s">
        <v>19</v>
      </c>
      <c r="AL5" s="166" t="s">
        <v>20</v>
      </c>
      <c r="AM5" s="166" t="s">
        <v>21</v>
      </c>
      <c r="AN5" s="166" t="s">
        <v>19</v>
      </c>
      <c r="AO5" s="166" t="s">
        <v>20</v>
      </c>
      <c r="AP5" s="166" t="s">
        <v>21</v>
      </c>
      <c r="AQ5" s="166" t="s">
        <v>19</v>
      </c>
    </row>
    <row r="6" spans="1:43" s="36" customFormat="1" ht="12.75" customHeight="1">
      <c r="A6" s="427" t="s">
        <v>468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</row>
    <row r="7" spans="1:43" s="36" customFormat="1" ht="12.75" customHeight="1">
      <c r="A7" s="427" t="s">
        <v>339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</row>
    <row r="8" spans="1:43" s="36" customFormat="1" ht="124.8">
      <c r="A8" s="169" t="s">
        <v>360</v>
      </c>
      <c r="B8" s="168" t="s">
        <v>340</v>
      </c>
      <c r="C8" s="169">
        <v>100</v>
      </c>
      <c r="D8" s="169">
        <v>100</v>
      </c>
      <c r="E8" s="169">
        <v>100</v>
      </c>
      <c r="F8" s="169"/>
      <c r="G8" s="157">
        <f>F8*100/E8</f>
        <v>0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69">
        <f>E8</f>
        <v>100</v>
      </c>
      <c r="AP8" s="169"/>
      <c r="AQ8" s="157">
        <f>AP8*100/AO8</f>
        <v>0</v>
      </c>
    </row>
    <row r="9" spans="1:43" s="36" customFormat="1" ht="109.2">
      <c r="A9" s="169" t="s">
        <v>361</v>
      </c>
      <c r="B9" s="168" t="s">
        <v>341</v>
      </c>
      <c r="C9" s="169">
        <v>61</v>
      </c>
      <c r="D9" s="169">
        <v>61</v>
      </c>
      <c r="E9" s="169">
        <v>61</v>
      </c>
      <c r="F9" s="169"/>
      <c r="G9" s="157">
        <f t="shared" ref="G9:G13" si="0">F9*100/E9</f>
        <v>0</v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69">
        <f t="shared" ref="AO9:AO13" si="1">E9</f>
        <v>61</v>
      </c>
      <c r="AP9" s="169"/>
      <c r="AQ9" s="157">
        <f t="shared" ref="AQ9:AQ11" si="2">AP9*100/AO9</f>
        <v>0</v>
      </c>
    </row>
    <row r="10" spans="1:43" s="36" customFormat="1" ht="109.2">
      <c r="A10" s="169" t="s">
        <v>362</v>
      </c>
      <c r="B10" s="168" t="s">
        <v>342</v>
      </c>
      <c r="C10" s="169">
        <v>28.3</v>
      </c>
      <c r="D10" s="169">
        <v>28.3</v>
      </c>
      <c r="E10" s="169">
        <v>28.3</v>
      </c>
      <c r="F10" s="169"/>
      <c r="G10" s="157">
        <f t="shared" si="0"/>
        <v>0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69">
        <f t="shared" si="1"/>
        <v>28.3</v>
      </c>
      <c r="AP10" s="169"/>
      <c r="AQ10" s="157">
        <f t="shared" si="2"/>
        <v>0</v>
      </c>
    </row>
    <row r="11" spans="1:43" s="36" customFormat="1" ht="93.6">
      <c r="A11" s="169" t="s">
        <v>363</v>
      </c>
      <c r="B11" s="168" t="s">
        <v>343</v>
      </c>
      <c r="C11" s="169">
        <v>61.9</v>
      </c>
      <c r="D11" s="169">
        <v>61.9</v>
      </c>
      <c r="E11" s="169">
        <v>61.9</v>
      </c>
      <c r="F11" s="169"/>
      <c r="G11" s="157">
        <f t="shared" si="0"/>
        <v>0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69">
        <f t="shared" si="1"/>
        <v>61.9</v>
      </c>
      <c r="AP11" s="169"/>
      <c r="AQ11" s="157">
        <f t="shared" si="2"/>
        <v>0</v>
      </c>
    </row>
    <row r="12" spans="1:43" s="36" customFormat="1" ht="109.2">
      <c r="A12" s="169" t="s">
        <v>364</v>
      </c>
      <c r="B12" s="168" t="s">
        <v>344</v>
      </c>
      <c r="C12" s="169">
        <v>0</v>
      </c>
      <c r="D12" s="169">
        <v>0</v>
      </c>
      <c r="E12" s="169">
        <v>0</v>
      </c>
      <c r="F12" s="169"/>
      <c r="G12" s="157" t="e">
        <f t="shared" si="0"/>
        <v>#DIV/0!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69">
        <f>E12</f>
        <v>0</v>
      </c>
      <c r="AP12" s="169"/>
      <c r="AQ12" s="157"/>
    </row>
    <row r="13" spans="1:43" s="36" customFormat="1" ht="140.4">
      <c r="A13" s="169" t="s">
        <v>365</v>
      </c>
      <c r="B13" s="168" t="s">
        <v>345</v>
      </c>
      <c r="C13" s="169">
        <v>5.5</v>
      </c>
      <c r="D13" s="169">
        <v>5.5</v>
      </c>
      <c r="E13" s="169">
        <v>5.5</v>
      </c>
      <c r="F13" s="169"/>
      <c r="G13" s="157">
        <f t="shared" si="0"/>
        <v>0</v>
      </c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69">
        <f t="shared" si="1"/>
        <v>5.5</v>
      </c>
      <c r="AP13" s="169">
        <f t="shared" ref="AP13" si="3">F13</f>
        <v>0</v>
      </c>
      <c r="AQ13" s="157">
        <f>AP13*100/AO13</f>
        <v>0</v>
      </c>
    </row>
    <row r="14" spans="1:43" s="36" customFormat="1" ht="12.75" customHeight="1">
      <c r="A14" s="427" t="s">
        <v>257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</row>
    <row r="15" spans="1:43" s="36" customFormat="1" ht="15.6">
      <c r="A15" s="426" t="s">
        <v>346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</row>
    <row r="16" spans="1:43" s="36" customFormat="1" ht="78">
      <c r="A16" s="169" t="s">
        <v>347</v>
      </c>
      <c r="B16" s="171" t="s">
        <v>348</v>
      </c>
      <c r="C16" s="169">
        <v>86.53</v>
      </c>
      <c r="D16" s="169">
        <v>84.8</v>
      </c>
      <c r="E16" s="169">
        <v>86.53</v>
      </c>
      <c r="F16" s="169"/>
      <c r="G16" s="157">
        <f t="shared" ref="G16:G19" si="4">F16*100/E16</f>
        <v>0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69">
        <f>E16</f>
        <v>86.53</v>
      </c>
      <c r="AP16" s="169"/>
      <c r="AQ16" s="157">
        <f t="shared" ref="AQ16:AQ19" si="5">AP16*100/AO16</f>
        <v>0</v>
      </c>
    </row>
    <row r="17" spans="1:43" s="36" customFormat="1" ht="62.4">
      <c r="A17" s="169" t="s">
        <v>349</v>
      </c>
      <c r="B17" s="168" t="s">
        <v>289</v>
      </c>
      <c r="C17" s="169">
        <v>0.14000000000000001</v>
      </c>
      <c r="D17" s="169">
        <v>0.13700000000000001</v>
      </c>
      <c r="E17" s="169">
        <v>0.14000000000000001</v>
      </c>
      <c r="F17" s="169"/>
      <c r="G17" s="157">
        <f t="shared" si="4"/>
        <v>0</v>
      </c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69">
        <f t="shared" ref="AO17:AO51" si="6">E17</f>
        <v>0.14000000000000001</v>
      </c>
      <c r="AP17" s="169"/>
      <c r="AQ17" s="157">
        <f t="shared" si="5"/>
        <v>0</v>
      </c>
    </row>
    <row r="18" spans="1:43" s="36" customFormat="1" ht="62.4">
      <c r="A18" s="169" t="s">
        <v>350</v>
      </c>
      <c r="B18" s="168" t="s">
        <v>351</v>
      </c>
      <c r="C18" s="169">
        <v>1.43</v>
      </c>
      <c r="D18" s="169">
        <v>1.427</v>
      </c>
      <c r="E18" s="169">
        <v>1.43</v>
      </c>
      <c r="F18" s="169"/>
      <c r="G18" s="157">
        <f t="shared" si="4"/>
        <v>0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69">
        <f t="shared" si="6"/>
        <v>1.43</v>
      </c>
      <c r="AP18" s="169"/>
      <c r="AQ18" s="157">
        <f t="shared" si="5"/>
        <v>0</v>
      </c>
    </row>
    <row r="19" spans="1:43" s="36" customFormat="1" ht="62.4">
      <c r="A19" s="169" t="s">
        <v>352</v>
      </c>
      <c r="B19" s="168" t="s">
        <v>353</v>
      </c>
      <c r="C19" s="169">
        <v>3.1E-2</v>
      </c>
      <c r="D19" s="169">
        <v>3.1E-2</v>
      </c>
      <c r="E19" s="169">
        <v>3.1E-2</v>
      </c>
      <c r="F19" s="169"/>
      <c r="G19" s="157">
        <f t="shared" si="4"/>
        <v>0</v>
      </c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69">
        <f t="shared" si="6"/>
        <v>3.1E-2</v>
      </c>
      <c r="AP19" s="169"/>
      <c r="AQ19" s="157">
        <f t="shared" si="5"/>
        <v>0</v>
      </c>
    </row>
    <row r="20" spans="1:43" s="36" customFormat="1" ht="62.4">
      <c r="A20" s="169" t="s">
        <v>354</v>
      </c>
      <c r="B20" s="168" t="s">
        <v>355</v>
      </c>
      <c r="C20" s="169">
        <v>0</v>
      </c>
      <c r="D20" s="169">
        <v>0</v>
      </c>
      <c r="E20" s="169">
        <v>0</v>
      </c>
      <c r="F20" s="169"/>
      <c r="G20" s="157">
        <v>0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69">
        <f t="shared" si="6"/>
        <v>0</v>
      </c>
      <c r="AP20" s="169"/>
      <c r="AQ20" s="157"/>
    </row>
    <row r="21" spans="1:43" s="36" customFormat="1" ht="171.6">
      <c r="A21" s="169" t="s">
        <v>356</v>
      </c>
      <c r="B21" s="168" t="s">
        <v>357</v>
      </c>
      <c r="C21" s="169">
        <v>0</v>
      </c>
      <c r="D21" s="169">
        <v>0</v>
      </c>
      <c r="E21" s="169">
        <v>0</v>
      </c>
      <c r="F21" s="169"/>
      <c r="G21" s="157">
        <v>0</v>
      </c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69">
        <f t="shared" si="6"/>
        <v>0</v>
      </c>
      <c r="AP21" s="169"/>
      <c r="AQ21" s="157"/>
    </row>
    <row r="22" spans="1:43" s="36" customFormat="1" ht="93.6">
      <c r="A22" s="169" t="s">
        <v>358</v>
      </c>
      <c r="B22" s="168" t="s">
        <v>359</v>
      </c>
      <c r="C22" s="169">
        <v>0</v>
      </c>
      <c r="D22" s="169">
        <v>0</v>
      </c>
      <c r="E22" s="169">
        <v>0</v>
      </c>
      <c r="F22" s="169"/>
      <c r="G22" s="158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69">
        <f t="shared" si="6"/>
        <v>0</v>
      </c>
      <c r="AP22" s="169"/>
      <c r="AQ22" s="157"/>
    </row>
    <row r="23" spans="1:43" s="36" customFormat="1" ht="13.2">
      <c r="A23" s="427" t="s">
        <v>366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</row>
    <row r="24" spans="1:43" s="36" customFormat="1" ht="62.4">
      <c r="A24" s="169" t="s">
        <v>367</v>
      </c>
      <c r="B24" s="168" t="s">
        <v>368</v>
      </c>
      <c r="C24" s="169">
        <v>742.5</v>
      </c>
      <c r="D24" s="169">
        <v>727.72500000000002</v>
      </c>
      <c r="E24" s="169">
        <v>742.5</v>
      </c>
      <c r="F24" s="169"/>
      <c r="G24" s="157">
        <f t="shared" ref="G24:G27" si="7">F24*100/E24</f>
        <v>0</v>
      </c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69">
        <f t="shared" si="6"/>
        <v>742.5</v>
      </c>
      <c r="AP24" s="169"/>
      <c r="AQ24" s="157">
        <f t="shared" ref="AQ24:AQ27" si="8">AP24*100/AO24</f>
        <v>0</v>
      </c>
    </row>
    <row r="25" spans="1:43" s="36" customFormat="1" ht="62.4">
      <c r="A25" s="169" t="s">
        <v>369</v>
      </c>
      <c r="B25" s="168" t="s">
        <v>290</v>
      </c>
      <c r="C25" s="169">
        <v>0.11</v>
      </c>
      <c r="D25" s="169">
        <v>0.107</v>
      </c>
      <c r="E25" s="169">
        <v>0.11</v>
      </c>
      <c r="F25" s="169"/>
      <c r="G25" s="157">
        <f t="shared" si="7"/>
        <v>0</v>
      </c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69">
        <f t="shared" si="6"/>
        <v>0.11</v>
      </c>
      <c r="AP25" s="169"/>
      <c r="AQ25" s="157">
        <f t="shared" si="8"/>
        <v>0</v>
      </c>
    </row>
    <row r="26" spans="1:43" s="36" customFormat="1" ht="46.8">
      <c r="A26" s="169" t="s">
        <v>370</v>
      </c>
      <c r="B26" s="168" t="s">
        <v>371</v>
      </c>
      <c r="C26" s="169">
        <v>13</v>
      </c>
      <c r="D26" s="214">
        <v>12.614000000000001</v>
      </c>
      <c r="E26" s="169">
        <v>13</v>
      </c>
      <c r="F26" s="214"/>
      <c r="G26" s="157">
        <f t="shared" si="7"/>
        <v>0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69">
        <f t="shared" si="6"/>
        <v>13</v>
      </c>
      <c r="AP26" s="214"/>
      <c r="AQ26" s="157">
        <f t="shared" si="8"/>
        <v>0</v>
      </c>
    </row>
    <row r="27" spans="1:43" s="36" customFormat="1" ht="46.8">
      <c r="A27" s="169" t="s">
        <v>372</v>
      </c>
      <c r="B27" s="168" t="s">
        <v>373</v>
      </c>
      <c r="C27" s="169">
        <v>6.3</v>
      </c>
      <c r="D27" s="169">
        <v>6.1749999999999998</v>
      </c>
      <c r="E27" s="169">
        <v>6.3</v>
      </c>
      <c r="F27" s="169"/>
      <c r="G27" s="157">
        <f t="shared" si="7"/>
        <v>0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69">
        <f t="shared" si="6"/>
        <v>6.3</v>
      </c>
      <c r="AP27" s="169"/>
      <c r="AQ27" s="157">
        <f t="shared" si="8"/>
        <v>0</v>
      </c>
    </row>
    <row r="28" spans="1:43" s="36" customFormat="1" ht="93.6">
      <c r="A28" s="169" t="s">
        <v>374</v>
      </c>
      <c r="B28" s="168" t="s">
        <v>375</v>
      </c>
      <c r="C28" s="169">
        <v>0</v>
      </c>
      <c r="D28" s="169">
        <v>0</v>
      </c>
      <c r="E28" s="169">
        <v>0</v>
      </c>
      <c r="F28" s="169"/>
      <c r="G28" s="158">
        <v>0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69">
        <f t="shared" si="6"/>
        <v>0</v>
      </c>
      <c r="AP28" s="169"/>
      <c r="AQ28" s="157"/>
    </row>
    <row r="29" spans="1:43" s="36" customFormat="1" ht="78">
      <c r="A29" s="169" t="s">
        <v>376</v>
      </c>
      <c r="B29" s="168" t="s">
        <v>377</v>
      </c>
      <c r="C29" s="169">
        <v>0</v>
      </c>
      <c r="D29" s="169">
        <v>0</v>
      </c>
      <c r="E29" s="169">
        <v>0</v>
      </c>
      <c r="F29" s="169"/>
      <c r="G29" s="158">
        <v>0</v>
      </c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69">
        <f t="shared" si="6"/>
        <v>0</v>
      </c>
      <c r="AP29" s="169"/>
      <c r="AQ29" s="157"/>
    </row>
    <row r="30" spans="1:43" s="36" customFormat="1" ht="46.8">
      <c r="A30" s="169" t="s">
        <v>378</v>
      </c>
      <c r="B30" s="168" t="s">
        <v>379</v>
      </c>
      <c r="C30" s="169">
        <v>0.53600000000000003</v>
      </c>
      <c r="D30" s="169">
        <v>0.52500000000000002</v>
      </c>
      <c r="E30" s="169">
        <v>0.53600000000000003</v>
      </c>
      <c r="F30" s="169"/>
      <c r="G30" s="157">
        <f>F30*100/E30</f>
        <v>0</v>
      </c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69">
        <f t="shared" si="6"/>
        <v>0.53600000000000003</v>
      </c>
      <c r="AP30" s="169"/>
      <c r="AQ30" s="157">
        <f>AP30*100/AO30</f>
        <v>0</v>
      </c>
    </row>
    <row r="31" spans="1:43" s="36" customFormat="1" ht="13.2">
      <c r="A31" s="427" t="s">
        <v>380</v>
      </c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</row>
    <row r="32" spans="1:43" s="36" customFormat="1" ht="46.8">
      <c r="A32" s="169" t="s">
        <v>381</v>
      </c>
      <c r="B32" s="168" t="s">
        <v>288</v>
      </c>
      <c r="C32" s="169">
        <v>174.2</v>
      </c>
      <c r="D32" s="169">
        <v>174.2</v>
      </c>
      <c r="E32" s="169">
        <v>174.2</v>
      </c>
      <c r="F32" s="169"/>
      <c r="G32" s="157">
        <f t="shared" ref="G32:G35" si="9">F32*100/E32</f>
        <v>0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69">
        <f t="shared" si="6"/>
        <v>174.2</v>
      </c>
      <c r="AP32" s="169"/>
      <c r="AQ32" s="157">
        <f t="shared" ref="AQ32:AQ35" si="10">AP32*100/AO32</f>
        <v>0</v>
      </c>
    </row>
    <row r="33" spans="1:43" s="36" customFormat="1" ht="78">
      <c r="A33" s="169" t="s">
        <v>382</v>
      </c>
      <c r="B33" s="168" t="s">
        <v>383</v>
      </c>
      <c r="C33" s="169">
        <v>0.78959999999999997</v>
      </c>
      <c r="D33" s="169">
        <v>0.78959999999999997</v>
      </c>
      <c r="E33" s="169">
        <v>0.78959999999999997</v>
      </c>
      <c r="F33" s="169"/>
      <c r="G33" s="157">
        <f t="shared" si="9"/>
        <v>0</v>
      </c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69">
        <f t="shared" si="6"/>
        <v>0.78959999999999997</v>
      </c>
      <c r="AP33" s="169"/>
      <c r="AQ33" s="157">
        <f t="shared" si="10"/>
        <v>0</v>
      </c>
    </row>
    <row r="34" spans="1:43" s="36" customFormat="1" ht="78">
      <c r="A34" s="169" t="s">
        <v>384</v>
      </c>
      <c r="B34" s="168" t="s">
        <v>385</v>
      </c>
      <c r="C34" s="169">
        <v>1.3320000000000001</v>
      </c>
      <c r="D34" s="169">
        <v>1.33</v>
      </c>
      <c r="E34" s="169">
        <v>1.3320000000000001</v>
      </c>
      <c r="F34" s="169"/>
      <c r="G34" s="157">
        <f t="shared" si="9"/>
        <v>0</v>
      </c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69">
        <f t="shared" si="6"/>
        <v>1.3320000000000001</v>
      </c>
      <c r="AP34" s="169"/>
      <c r="AQ34" s="157">
        <f t="shared" si="10"/>
        <v>0</v>
      </c>
    </row>
    <row r="35" spans="1:43" s="36" customFormat="1" ht="62.4">
      <c r="A35" s="169" t="s">
        <v>386</v>
      </c>
      <c r="B35" s="168" t="s">
        <v>387</v>
      </c>
      <c r="C35" s="169">
        <v>2.1379999999999999</v>
      </c>
      <c r="D35" s="169">
        <v>2.1379999999999999</v>
      </c>
      <c r="E35" s="169">
        <v>2.1379999999999999</v>
      </c>
      <c r="F35" s="169"/>
      <c r="G35" s="157">
        <f t="shared" si="9"/>
        <v>0</v>
      </c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69">
        <f t="shared" si="6"/>
        <v>2.1379999999999999</v>
      </c>
      <c r="AP35" s="169"/>
      <c r="AQ35" s="157">
        <f t="shared" si="10"/>
        <v>0</v>
      </c>
    </row>
    <row r="36" spans="1:43" s="36" customFormat="1" ht="46.8">
      <c r="A36" s="169" t="s">
        <v>388</v>
      </c>
      <c r="B36" s="168" t="s">
        <v>389</v>
      </c>
      <c r="C36" s="169">
        <v>0</v>
      </c>
      <c r="D36" s="169">
        <v>0</v>
      </c>
      <c r="E36" s="169">
        <v>0</v>
      </c>
      <c r="F36" s="169"/>
      <c r="G36" s="158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69">
        <f t="shared" si="6"/>
        <v>0</v>
      </c>
      <c r="AP36" s="169"/>
      <c r="AQ36" s="157"/>
    </row>
    <row r="37" spans="1:43" s="36" customFormat="1" ht="93.6">
      <c r="A37" s="169" t="s">
        <v>390</v>
      </c>
      <c r="B37" s="168" t="s">
        <v>391</v>
      </c>
      <c r="C37" s="169">
        <v>1.87</v>
      </c>
      <c r="D37" s="169">
        <v>1.87</v>
      </c>
      <c r="E37" s="169">
        <v>1.87</v>
      </c>
      <c r="F37" s="169"/>
      <c r="G37" s="157">
        <f t="shared" ref="G37:G48" si="11">F37*100/E37</f>
        <v>0</v>
      </c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69">
        <f t="shared" si="6"/>
        <v>1.87</v>
      </c>
      <c r="AP37" s="169"/>
      <c r="AQ37" s="157">
        <f t="shared" ref="AQ37:AQ48" si="12">AP37*100/AO37</f>
        <v>0</v>
      </c>
    </row>
    <row r="38" spans="1:43" s="36" customFormat="1" ht="46.8">
      <c r="A38" s="169" t="s">
        <v>392</v>
      </c>
      <c r="B38" s="168" t="s">
        <v>393</v>
      </c>
      <c r="C38" s="169">
        <v>91.2</v>
      </c>
      <c r="D38" s="169">
        <v>92.2</v>
      </c>
      <c r="E38" s="169">
        <v>91.2</v>
      </c>
      <c r="F38" s="169"/>
      <c r="G38" s="157">
        <f t="shared" si="11"/>
        <v>0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69">
        <f t="shared" si="6"/>
        <v>91.2</v>
      </c>
      <c r="AP38" s="169"/>
      <c r="AQ38" s="157">
        <f t="shared" si="12"/>
        <v>0</v>
      </c>
    </row>
    <row r="39" spans="1:43" s="36" customFormat="1" ht="46.8">
      <c r="A39" s="169" t="s">
        <v>394</v>
      </c>
      <c r="B39" s="168" t="s">
        <v>395</v>
      </c>
      <c r="C39" s="169">
        <v>92</v>
      </c>
      <c r="D39" s="169">
        <v>92.7</v>
      </c>
      <c r="E39" s="169">
        <v>92</v>
      </c>
      <c r="F39" s="169"/>
      <c r="G39" s="157">
        <f t="shared" si="11"/>
        <v>0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69">
        <f t="shared" si="6"/>
        <v>92</v>
      </c>
      <c r="AP39" s="169"/>
      <c r="AQ39" s="157">
        <f t="shared" si="12"/>
        <v>0</v>
      </c>
    </row>
    <row r="40" spans="1:43" s="36" customFormat="1" ht="62.4">
      <c r="A40" s="169" t="s">
        <v>396</v>
      </c>
      <c r="B40" s="168" t="s">
        <v>282</v>
      </c>
      <c r="C40" s="169">
        <v>32.799999999999997</v>
      </c>
      <c r="D40" s="169">
        <v>16.8</v>
      </c>
      <c r="E40" s="169">
        <v>30.8</v>
      </c>
      <c r="F40" s="169"/>
      <c r="G40" s="157">
        <f t="shared" si="11"/>
        <v>0</v>
      </c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69">
        <f t="shared" si="6"/>
        <v>30.8</v>
      </c>
      <c r="AP40" s="169"/>
      <c r="AQ40" s="157">
        <f t="shared" si="12"/>
        <v>0</v>
      </c>
    </row>
    <row r="41" spans="1:43" s="36" customFormat="1" ht="31.2">
      <c r="A41" s="169" t="s">
        <v>397</v>
      </c>
      <c r="B41" s="168" t="s">
        <v>283</v>
      </c>
      <c r="C41" s="169">
        <v>20</v>
      </c>
      <c r="D41" s="169">
        <v>10.8</v>
      </c>
      <c r="E41" s="169">
        <v>18</v>
      </c>
      <c r="F41" s="169"/>
      <c r="G41" s="157">
        <f t="shared" si="11"/>
        <v>0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69">
        <f t="shared" si="6"/>
        <v>18</v>
      </c>
      <c r="AP41" s="169"/>
      <c r="AQ41" s="157">
        <f t="shared" si="12"/>
        <v>0</v>
      </c>
    </row>
    <row r="42" spans="1:43" s="36" customFormat="1" ht="31.2">
      <c r="A42" s="169" t="s">
        <v>398</v>
      </c>
      <c r="B42" s="168" t="s">
        <v>284</v>
      </c>
      <c r="C42" s="169">
        <v>26.7</v>
      </c>
      <c r="D42" s="169">
        <v>16.7</v>
      </c>
      <c r="E42" s="169">
        <v>24.2</v>
      </c>
      <c r="F42" s="169"/>
      <c r="G42" s="157">
        <f t="shared" si="11"/>
        <v>0</v>
      </c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69">
        <f t="shared" si="6"/>
        <v>24.2</v>
      </c>
      <c r="AP42" s="169"/>
      <c r="AQ42" s="157">
        <f t="shared" si="12"/>
        <v>0</v>
      </c>
    </row>
    <row r="43" spans="1:43" s="36" customFormat="1" ht="62.4">
      <c r="A43" s="169" t="s">
        <v>399</v>
      </c>
      <c r="B43" s="168" t="s">
        <v>285</v>
      </c>
      <c r="C43" s="169">
        <v>78.900000000000006</v>
      </c>
      <c r="D43" s="169">
        <v>89.7</v>
      </c>
      <c r="E43" s="169">
        <v>78.900000000000006</v>
      </c>
      <c r="F43" s="169"/>
      <c r="G43" s="157">
        <f t="shared" si="11"/>
        <v>0</v>
      </c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69">
        <f t="shared" si="6"/>
        <v>78.900000000000006</v>
      </c>
      <c r="AP43" s="169"/>
      <c r="AQ43" s="157">
        <f t="shared" si="12"/>
        <v>0</v>
      </c>
    </row>
    <row r="44" spans="1:43" s="36" customFormat="1" ht="31.2">
      <c r="A44" s="169" t="s">
        <v>400</v>
      </c>
      <c r="B44" s="168" t="s">
        <v>286</v>
      </c>
      <c r="C44" s="169">
        <v>13.6</v>
      </c>
      <c r="D44" s="169">
        <v>11</v>
      </c>
      <c r="E44" s="169">
        <v>13.6</v>
      </c>
      <c r="F44" s="169"/>
      <c r="G44" s="157">
        <f t="shared" si="11"/>
        <v>0</v>
      </c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69">
        <f t="shared" si="6"/>
        <v>13.6</v>
      </c>
      <c r="AP44" s="169"/>
      <c r="AQ44" s="157">
        <f t="shared" si="12"/>
        <v>0</v>
      </c>
    </row>
    <row r="45" spans="1:43" s="36" customFormat="1" ht="31.2">
      <c r="A45" s="169" t="s">
        <v>401</v>
      </c>
      <c r="B45" s="168" t="s">
        <v>287</v>
      </c>
      <c r="C45" s="169">
        <v>13.9</v>
      </c>
      <c r="D45" s="169">
        <v>9.8000000000000007</v>
      </c>
      <c r="E45" s="169">
        <v>13.9</v>
      </c>
      <c r="F45" s="169"/>
      <c r="G45" s="157">
        <f t="shared" si="11"/>
        <v>0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69">
        <f t="shared" si="6"/>
        <v>13.9</v>
      </c>
      <c r="AP45" s="169"/>
      <c r="AQ45" s="157">
        <f t="shared" si="12"/>
        <v>0</v>
      </c>
    </row>
    <row r="46" spans="1:43" s="36" customFormat="1" ht="31.2">
      <c r="A46" s="169" t="s">
        <v>402</v>
      </c>
      <c r="B46" s="168" t="s">
        <v>292</v>
      </c>
      <c r="C46" s="169">
        <v>30.8</v>
      </c>
      <c r="D46" s="169">
        <v>46.2</v>
      </c>
      <c r="E46" s="169">
        <v>38.5</v>
      </c>
      <c r="F46" s="169"/>
      <c r="G46" s="157">
        <f t="shared" si="11"/>
        <v>0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69">
        <f t="shared" si="6"/>
        <v>38.5</v>
      </c>
      <c r="AP46" s="169"/>
      <c r="AQ46" s="157">
        <f t="shared" si="12"/>
        <v>0</v>
      </c>
    </row>
    <row r="47" spans="1:43" s="36" customFormat="1" ht="62.4">
      <c r="A47" s="169" t="s">
        <v>403</v>
      </c>
      <c r="B47" s="168" t="s">
        <v>291</v>
      </c>
      <c r="C47" s="169">
        <v>65.8</v>
      </c>
      <c r="D47" s="169">
        <v>75</v>
      </c>
      <c r="E47" s="169">
        <v>66.3</v>
      </c>
      <c r="F47" s="169"/>
      <c r="G47" s="157">
        <f t="shared" si="11"/>
        <v>0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69">
        <f t="shared" si="6"/>
        <v>66.3</v>
      </c>
      <c r="AP47" s="169"/>
      <c r="AQ47" s="157">
        <f t="shared" si="12"/>
        <v>0</v>
      </c>
    </row>
    <row r="48" spans="1:43" s="36" customFormat="1" ht="202.8">
      <c r="A48" s="169" t="s">
        <v>653</v>
      </c>
      <c r="B48" s="168" t="s">
        <v>652</v>
      </c>
      <c r="C48" s="169">
        <v>0</v>
      </c>
      <c r="D48" s="169">
        <v>0</v>
      </c>
      <c r="E48" s="169">
        <v>100</v>
      </c>
      <c r="F48" s="169"/>
      <c r="G48" s="157">
        <f t="shared" si="11"/>
        <v>0</v>
      </c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69">
        <f t="shared" si="6"/>
        <v>100</v>
      </c>
      <c r="AP48" s="169"/>
      <c r="AQ48" s="157">
        <f t="shared" si="12"/>
        <v>0</v>
      </c>
    </row>
    <row r="49" spans="1:71" s="36" customFormat="1" ht="13.2">
      <c r="A49" s="427" t="s">
        <v>646</v>
      </c>
      <c r="B49" s="427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  <c r="AB49" s="427"/>
      <c r="AC49" s="427"/>
      <c r="AD49" s="427"/>
      <c r="AE49" s="427"/>
      <c r="AF49" s="427"/>
      <c r="AG49" s="427"/>
      <c r="AH49" s="427"/>
      <c r="AI49" s="427"/>
      <c r="AJ49" s="427"/>
      <c r="AK49" s="427"/>
      <c r="AL49" s="427"/>
      <c r="AM49" s="427"/>
      <c r="AN49" s="427"/>
      <c r="AO49" s="427"/>
      <c r="AP49" s="427"/>
      <c r="AQ49" s="427"/>
    </row>
    <row r="50" spans="1:71" s="36" customFormat="1" ht="46.8">
      <c r="A50" s="243" t="s">
        <v>647</v>
      </c>
      <c r="B50" s="168" t="s">
        <v>649</v>
      </c>
      <c r="C50" s="169">
        <v>2</v>
      </c>
      <c r="D50" s="169">
        <v>2</v>
      </c>
      <c r="E50" s="169">
        <v>13</v>
      </c>
      <c r="F50" s="169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69">
        <f t="shared" si="6"/>
        <v>13</v>
      </c>
      <c r="AP50" s="169"/>
      <c r="AQ50" s="157"/>
    </row>
    <row r="51" spans="1:71" s="36" customFormat="1" ht="31.2">
      <c r="A51" s="243" t="s">
        <v>648</v>
      </c>
      <c r="B51" s="168" t="s">
        <v>650</v>
      </c>
      <c r="C51" s="169">
        <v>3</v>
      </c>
      <c r="D51" s="169">
        <v>3</v>
      </c>
      <c r="E51" s="169">
        <v>6</v>
      </c>
      <c r="F51" s="169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69">
        <f t="shared" si="6"/>
        <v>6</v>
      </c>
      <c r="AP51" s="169"/>
      <c r="AQ51" s="157"/>
    </row>
    <row r="52" spans="1:71" s="36" customFormat="1" ht="13.2">
      <c r="A52" s="167"/>
      <c r="B52" s="37"/>
      <c r="C52" s="158"/>
      <c r="D52" s="158"/>
      <c r="E52" s="158"/>
      <c r="F52" s="158"/>
      <c r="G52" s="158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8"/>
      <c r="AP52" s="157"/>
      <c r="AQ52" s="157"/>
    </row>
    <row r="53" spans="1:71" s="99" customFormat="1" ht="30" customHeight="1">
      <c r="A53" s="424" t="s">
        <v>470</v>
      </c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</row>
    <row r="54" spans="1:71" s="126" customFormat="1" ht="12" customHeight="1">
      <c r="A54" s="425" t="s">
        <v>469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5"/>
      <c r="AR54" s="425"/>
      <c r="AS54" s="425"/>
      <c r="AT54" s="425"/>
      <c r="AU54" s="425"/>
      <c r="AV54" s="425"/>
      <c r="AW54" s="425"/>
      <c r="AX54" s="425"/>
      <c r="AY54" s="425"/>
    </row>
    <row r="55" spans="1:71" s="126" customFormat="1" ht="22.5" customHeight="1">
      <c r="A55" s="425" t="s">
        <v>471</v>
      </c>
      <c r="B55" s="425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</row>
    <row r="56" spans="1:71" s="126" customFormat="1" ht="15.75" customHeight="1">
      <c r="A56" s="425"/>
      <c r="B56" s="425"/>
      <c r="C56" s="425"/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</row>
    <row r="57" spans="1:71" s="114" customFormat="1" ht="14.25" customHeight="1">
      <c r="A57" s="122"/>
      <c r="B57" s="120"/>
      <c r="C57" s="120"/>
      <c r="D57" s="123"/>
      <c r="E57" s="124"/>
      <c r="F57" s="124"/>
      <c r="G57" s="124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0"/>
      <c r="AP57" s="120"/>
      <c r="AQ57" s="120"/>
      <c r="AR57" s="120"/>
      <c r="AS57" s="120"/>
      <c r="AT57" s="121"/>
      <c r="AU57" s="121"/>
      <c r="AV57" s="121"/>
      <c r="AW57" s="121"/>
      <c r="AX57" s="121"/>
      <c r="AY57" s="125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</row>
    <row r="58" spans="1:71" s="114" customFormat="1" ht="15.6">
      <c r="A58" s="127"/>
      <c r="B58" s="128"/>
      <c r="C58" s="128"/>
      <c r="D58" s="128"/>
      <c r="E58" s="129"/>
      <c r="F58" s="129"/>
      <c r="G58" s="129"/>
      <c r="H58" s="130"/>
      <c r="I58" s="130"/>
      <c r="J58" s="130"/>
      <c r="K58" s="130"/>
      <c r="L58" s="130"/>
      <c r="M58" s="130"/>
      <c r="N58" s="130"/>
      <c r="O58" s="130"/>
      <c r="P58" s="130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28"/>
      <c r="BK58" s="128"/>
      <c r="BL58" s="128"/>
      <c r="BM58" s="131"/>
      <c r="BN58" s="131"/>
      <c r="BO58" s="131"/>
    </row>
    <row r="59" spans="1:71" s="36" customFormat="1" ht="13.2">
      <c r="A59" s="115"/>
    </row>
  </sheetData>
  <mergeCells count="30"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14:AQ14"/>
    <mergeCell ref="AC4:AE4"/>
    <mergeCell ref="AF4:AH4"/>
    <mergeCell ref="AI4:AK4"/>
    <mergeCell ref="AL4:AN4"/>
    <mergeCell ref="AO4:AQ4"/>
    <mergeCell ref="A7:AQ7"/>
    <mergeCell ref="A6:AQ6"/>
    <mergeCell ref="A53:AA53"/>
    <mergeCell ref="A56:Z56"/>
    <mergeCell ref="A55:AE55"/>
    <mergeCell ref="A15:AQ15"/>
    <mergeCell ref="A23:AQ23"/>
    <mergeCell ref="A31:AQ31"/>
    <mergeCell ref="A54:AY54"/>
    <mergeCell ref="A49:AQ49"/>
  </mergeCells>
  <pageMargins left="0.25" right="0.26" top="0.27" bottom="0.16" header="0.18" footer="0"/>
  <pageSetup paperSize="9" scale="53" fitToHeight="0" orientation="landscape" r:id="rId1"/>
  <headerFooter>
    <oddFooter>&amp;C&amp;"Times New Roman,обычный"&amp;8Страница  &amp;P из &amp;N</oddFooter>
  </headerFooter>
  <rowBreaks count="2" manualBreakCount="2">
    <brk id="31" min="1" max="42" man="1"/>
    <brk id="56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2"/>
  <sheetViews>
    <sheetView tabSelected="1" view="pageBreakPreview" zoomScaleSheetLayoutView="100" workbookViewId="0">
      <selection activeCell="C40" sqref="C40"/>
    </sheetView>
  </sheetViews>
  <sheetFormatPr defaultRowHeight="18"/>
  <cols>
    <col min="1" max="1" width="9.109375" style="132"/>
    <col min="2" max="2" width="41.6640625" style="132" customWidth="1"/>
    <col min="3" max="3" width="102.6640625" style="132" customWidth="1"/>
    <col min="4" max="246" width="9.109375" style="132"/>
    <col min="247" max="247" width="4" style="132" customWidth="1"/>
    <col min="248" max="248" width="69" style="132" customWidth="1"/>
    <col min="249" max="249" width="66.5546875" style="132" customWidth="1"/>
    <col min="250" max="502" width="9.109375" style="132"/>
    <col min="503" max="503" width="4" style="132" customWidth="1"/>
    <col min="504" max="504" width="69" style="132" customWidth="1"/>
    <col min="505" max="505" width="66.5546875" style="132" customWidth="1"/>
    <col min="506" max="758" width="9.109375" style="132"/>
    <col min="759" max="759" width="4" style="132" customWidth="1"/>
    <col min="760" max="760" width="69" style="132" customWidth="1"/>
    <col min="761" max="761" width="66.5546875" style="132" customWidth="1"/>
    <col min="762" max="1014" width="9.109375" style="132"/>
    <col min="1015" max="1015" width="4" style="132" customWidth="1"/>
    <col min="1016" max="1016" width="69" style="132" customWidth="1"/>
    <col min="1017" max="1017" width="66.5546875" style="132" customWidth="1"/>
    <col min="1018" max="1270" width="9.109375" style="132"/>
    <col min="1271" max="1271" width="4" style="132" customWidth="1"/>
    <col min="1272" max="1272" width="69" style="132" customWidth="1"/>
    <col min="1273" max="1273" width="66.5546875" style="132" customWidth="1"/>
    <col min="1274" max="1526" width="9.109375" style="132"/>
    <col min="1527" max="1527" width="4" style="132" customWidth="1"/>
    <col min="1528" max="1528" width="69" style="132" customWidth="1"/>
    <col min="1529" max="1529" width="66.5546875" style="132" customWidth="1"/>
    <col min="1530" max="1782" width="9.109375" style="132"/>
    <col min="1783" max="1783" width="4" style="132" customWidth="1"/>
    <col min="1784" max="1784" width="69" style="132" customWidth="1"/>
    <col min="1785" max="1785" width="66.5546875" style="132" customWidth="1"/>
    <col min="1786" max="2038" width="9.109375" style="132"/>
    <col min="2039" max="2039" width="4" style="132" customWidth="1"/>
    <col min="2040" max="2040" width="69" style="132" customWidth="1"/>
    <col min="2041" max="2041" width="66.5546875" style="132" customWidth="1"/>
    <col min="2042" max="2294" width="9.109375" style="132"/>
    <col min="2295" max="2295" width="4" style="132" customWidth="1"/>
    <col min="2296" max="2296" width="69" style="132" customWidth="1"/>
    <col min="2297" max="2297" width="66.5546875" style="132" customWidth="1"/>
    <col min="2298" max="2550" width="9.109375" style="132"/>
    <col min="2551" max="2551" width="4" style="132" customWidth="1"/>
    <col min="2552" max="2552" width="69" style="132" customWidth="1"/>
    <col min="2553" max="2553" width="66.5546875" style="132" customWidth="1"/>
    <col min="2554" max="2806" width="9.109375" style="132"/>
    <col min="2807" max="2807" width="4" style="132" customWidth="1"/>
    <col min="2808" max="2808" width="69" style="132" customWidth="1"/>
    <col min="2809" max="2809" width="66.5546875" style="132" customWidth="1"/>
    <col min="2810" max="3062" width="9.109375" style="132"/>
    <col min="3063" max="3063" width="4" style="132" customWidth="1"/>
    <col min="3064" max="3064" width="69" style="132" customWidth="1"/>
    <col min="3065" max="3065" width="66.5546875" style="132" customWidth="1"/>
    <col min="3066" max="3318" width="9.109375" style="132"/>
    <col min="3319" max="3319" width="4" style="132" customWidth="1"/>
    <col min="3320" max="3320" width="69" style="132" customWidth="1"/>
    <col min="3321" max="3321" width="66.5546875" style="132" customWidth="1"/>
    <col min="3322" max="3574" width="9.109375" style="132"/>
    <col min="3575" max="3575" width="4" style="132" customWidth="1"/>
    <col min="3576" max="3576" width="69" style="132" customWidth="1"/>
    <col min="3577" max="3577" width="66.5546875" style="132" customWidth="1"/>
    <col min="3578" max="3830" width="9.109375" style="132"/>
    <col min="3831" max="3831" width="4" style="132" customWidth="1"/>
    <col min="3832" max="3832" width="69" style="132" customWidth="1"/>
    <col min="3833" max="3833" width="66.5546875" style="132" customWidth="1"/>
    <col min="3834" max="4086" width="9.109375" style="132"/>
    <col min="4087" max="4087" width="4" style="132" customWidth="1"/>
    <col min="4088" max="4088" width="69" style="132" customWidth="1"/>
    <col min="4089" max="4089" width="66.5546875" style="132" customWidth="1"/>
    <col min="4090" max="4342" width="9.109375" style="132"/>
    <col min="4343" max="4343" width="4" style="132" customWidth="1"/>
    <col min="4344" max="4344" width="69" style="132" customWidth="1"/>
    <col min="4345" max="4345" width="66.5546875" style="132" customWidth="1"/>
    <col min="4346" max="4598" width="9.109375" style="132"/>
    <col min="4599" max="4599" width="4" style="132" customWidth="1"/>
    <col min="4600" max="4600" width="69" style="132" customWidth="1"/>
    <col min="4601" max="4601" width="66.5546875" style="132" customWidth="1"/>
    <col min="4602" max="4854" width="9.109375" style="132"/>
    <col min="4855" max="4855" width="4" style="132" customWidth="1"/>
    <col min="4856" max="4856" width="69" style="132" customWidth="1"/>
    <col min="4857" max="4857" width="66.5546875" style="132" customWidth="1"/>
    <col min="4858" max="5110" width="9.109375" style="132"/>
    <col min="5111" max="5111" width="4" style="132" customWidth="1"/>
    <col min="5112" max="5112" width="69" style="132" customWidth="1"/>
    <col min="5113" max="5113" width="66.5546875" style="132" customWidth="1"/>
    <col min="5114" max="5366" width="9.109375" style="132"/>
    <col min="5367" max="5367" width="4" style="132" customWidth="1"/>
    <col min="5368" max="5368" width="69" style="132" customWidth="1"/>
    <col min="5369" max="5369" width="66.5546875" style="132" customWidth="1"/>
    <col min="5370" max="5622" width="9.109375" style="132"/>
    <col min="5623" max="5623" width="4" style="132" customWidth="1"/>
    <col min="5624" max="5624" width="69" style="132" customWidth="1"/>
    <col min="5625" max="5625" width="66.5546875" style="132" customWidth="1"/>
    <col min="5626" max="5878" width="9.109375" style="132"/>
    <col min="5879" max="5879" width="4" style="132" customWidth="1"/>
    <col min="5880" max="5880" width="69" style="132" customWidth="1"/>
    <col min="5881" max="5881" width="66.5546875" style="132" customWidth="1"/>
    <col min="5882" max="6134" width="9.109375" style="132"/>
    <col min="6135" max="6135" width="4" style="132" customWidth="1"/>
    <col min="6136" max="6136" width="69" style="132" customWidth="1"/>
    <col min="6137" max="6137" width="66.5546875" style="132" customWidth="1"/>
    <col min="6138" max="6390" width="9.109375" style="132"/>
    <col min="6391" max="6391" width="4" style="132" customWidth="1"/>
    <col min="6392" max="6392" width="69" style="132" customWidth="1"/>
    <col min="6393" max="6393" width="66.5546875" style="132" customWidth="1"/>
    <col min="6394" max="6646" width="9.109375" style="132"/>
    <col min="6647" max="6647" width="4" style="132" customWidth="1"/>
    <col min="6648" max="6648" width="69" style="132" customWidth="1"/>
    <col min="6649" max="6649" width="66.5546875" style="132" customWidth="1"/>
    <col min="6650" max="6902" width="9.109375" style="132"/>
    <col min="6903" max="6903" width="4" style="132" customWidth="1"/>
    <col min="6904" max="6904" width="69" style="132" customWidth="1"/>
    <col min="6905" max="6905" width="66.5546875" style="132" customWidth="1"/>
    <col min="6906" max="7158" width="9.109375" style="132"/>
    <col min="7159" max="7159" width="4" style="132" customWidth="1"/>
    <col min="7160" max="7160" width="69" style="132" customWidth="1"/>
    <col min="7161" max="7161" width="66.5546875" style="132" customWidth="1"/>
    <col min="7162" max="7414" width="9.109375" style="132"/>
    <col min="7415" max="7415" width="4" style="132" customWidth="1"/>
    <col min="7416" max="7416" width="69" style="132" customWidth="1"/>
    <col min="7417" max="7417" width="66.5546875" style="132" customWidth="1"/>
    <col min="7418" max="7670" width="9.109375" style="132"/>
    <col min="7671" max="7671" width="4" style="132" customWidth="1"/>
    <col min="7672" max="7672" width="69" style="132" customWidth="1"/>
    <col min="7673" max="7673" width="66.5546875" style="132" customWidth="1"/>
    <col min="7674" max="7926" width="9.109375" style="132"/>
    <col min="7927" max="7927" width="4" style="132" customWidth="1"/>
    <col min="7928" max="7928" width="69" style="132" customWidth="1"/>
    <col min="7929" max="7929" width="66.5546875" style="132" customWidth="1"/>
    <col min="7930" max="8182" width="9.109375" style="132"/>
    <col min="8183" max="8183" width="4" style="132" customWidth="1"/>
    <col min="8184" max="8184" width="69" style="132" customWidth="1"/>
    <col min="8185" max="8185" width="66.5546875" style="132" customWidth="1"/>
    <col min="8186" max="8438" width="9.109375" style="132"/>
    <col min="8439" max="8439" width="4" style="132" customWidth="1"/>
    <col min="8440" max="8440" width="69" style="132" customWidth="1"/>
    <col min="8441" max="8441" width="66.5546875" style="132" customWidth="1"/>
    <col min="8442" max="8694" width="9.109375" style="132"/>
    <col min="8695" max="8695" width="4" style="132" customWidth="1"/>
    <col min="8696" max="8696" width="69" style="132" customWidth="1"/>
    <col min="8697" max="8697" width="66.5546875" style="132" customWidth="1"/>
    <col min="8698" max="8950" width="9.109375" style="132"/>
    <col min="8951" max="8951" width="4" style="132" customWidth="1"/>
    <col min="8952" max="8952" width="69" style="132" customWidth="1"/>
    <col min="8953" max="8953" width="66.5546875" style="132" customWidth="1"/>
    <col min="8954" max="9206" width="9.109375" style="132"/>
    <col min="9207" max="9207" width="4" style="132" customWidth="1"/>
    <col min="9208" max="9208" width="69" style="132" customWidth="1"/>
    <col min="9209" max="9209" width="66.5546875" style="132" customWidth="1"/>
    <col min="9210" max="9462" width="9.109375" style="132"/>
    <col min="9463" max="9463" width="4" style="132" customWidth="1"/>
    <col min="9464" max="9464" width="69" style="132" customWidth="1"/>
    <col min="9465" max="9465" width="66.5546875" style="132" customWidth="1"/>
    <col min="9466" max="9718" width="9.109375" style="132"/>
    <col min="9719" max="9719" width="4" style="132" customWidth="1"/>
    <col min="9720" max="9720" width="69" style="132" customWidth="1"/>
    <col min="9721" max="9721" width="66.5546875" style="132" customWidth="1"/>
    <col min="9722" max="9974" width="9.109375" style="132"/>
    <col min="9975" max="9975" width="4" style="132" customWidth="1"/>
    <col min="9976" max="9976" width="69" style="132" customWidth="1"/>
    <col min="9977" max="9977" width="66.5546875" style="132" customWidth="1"/>
    <col min="9978" max="10230" width="9.109375" style="132"/>
    <col min="10231" max="10231" width="4" style="132" customWidth="1"/>
    <col min="10232" max="10232" width="69" style="132" customWidth="1"/>
    <col min="10233" max="10233" width="66.5546875" style="132" customWidth="1"/>
    <col min="10234" max="10486" width="9.109375" style="132"/>
    <col min="10487" max="10487" width="4" style="132" customWidth="1"/>
    <col min="10488" max="10488" width="69" style="132" customWidth="1"/>
    <col min="10489" max="10489" width="66.5546875" style="132" customWidth="1"/>
    <col min="10490" max="10742" width="9.109375" style="132"/>
    <col min="10743" max="10743" width="4" style="132" customWidth="1"/>
    <col min="10744" max="10744" width="69" style="132" customWidth="1"/>
    <col min="10745" max="10745" width="66.5546875" style="132" customWidth="1"/>
    <col min="10746" max="10998" width="9.109375" style="132"/>
    <col min="10999" max="10999" width="4" style="132" customWidth="1"/>
    <col min="11000" max="11000" width="69" style="132" customWidth="1"/>
    <col min="11001" max="11001" width="66.5546875" style="132" customWidth="1"/>
    <col min="11002" max="11254" width="9.109375" style="132"/>
    <col min="11255" max="11255" width="4" style="132" customWidth="1"/>
    <col min="11256" max="11256" width="69" style="132" customWidth="1"/>
    <col min="11257" max="11257" width="66.5546875" style="132" customWidth="1"/>
    <col min="11258" max="11510" width="9.109375" style="132"/>
    <col min="11511" max="11511" width="4" style="132" customWidth="1"/>
    <col min="11512" max="11512" width="69" style="132" customWidth="1"/>
    <col min="11513" max="11513" width="66.5546875" style="132" customWidth="1"/>
    <col min="11514" max="11766" width="9.109375" style="132"/>
    <col min="11767" max="11767" width="4" style="132" customWidth="1"/>
    <col min="11768" max="11768" width="69" style="132" customWidth="1"/>
    <col min="11769" max="11769" width="66.5546875" style="132" customWidth="1"/>
    <col min="11770" max="12022" width="9.109375" style="132"/>
    <col min="12023" max="12023" width="4" style="132" customWidth="1"/>
    <col min="12024" max="12024" width="69" style="132" customWidth="1"/>
    <col min="12025" max="12025" width="66.5546875" style="132" customWidth="1"/>
    <col min="12026" max="12278" width="9.109375" style="132"/>
    <col min="12279" max="12279" width="4" style="132" customWidth="1"/>
    <col min="12280" max="12280" width="69" style="132" customWidth="1"/>
    <col min="12281" max="12281" width="66.5546875" style="132" customWidth="1"/>
    <col min="12282" max="12534" width="9.109375" style="132"/>
    <col min="12535" max="12535" width="4" style="132" customWidth="1"/>
    <col min="12536" max="12536" width="69" style="132" customWidth="1"/>
    <col min="12537" max="12537" width="66.5546875" style="132" customWidth="1"/>
    <col min="12538" max="12790" width="9.109375" style="132"/>
    <col min="12791" max="12791" width="4" style="132" customWidth="1"/>
    <col min="12792" max="12792" width="69" style="132" customWidth="1"/>
    <col min="12793" max="12793" width="66.5546875" style="132" customWidth="1"/>
    <col min="12794" max="13046" width="9.109375" style="132"/>
    <col min="13047" max="13047" width="4" style="132" customWidth="1"/>
    <col min="13048" max="13048" width="69" style="132" customWidth="1"/>
    <col min="13049" max="13049" width="66.5546875" style="132" customWidth="1"/>
    <col min="13050" max="13302" width="9.109375" style="132"/>
    <col min="13303" max="13303" width="4" style="132" customWidth="1"/>
    <col min="13304" max="13304" width="69" style="132" customWidth="1"/>
    <col min="13305" max="13305" width="66.5546875" style="132" customWidth="1"/>
    <col min="13306" max="13558" width="9.109375" style="132"/>
    <col min="13559" max="13559" width="4" style="132" customWidth="1"/>
    <col min="13560" max="13560" width="69" style="132" customWidth="1"/>
    <col min="13561" max="13561" width="66.5546875" style="132" customWidth="1"/>
    <col min="13562" max="13814" width="9.109375" style="132"/>
    <col min="13815" max="13815" width="4" style="132" customWidth="1"/>
    <col min="13816" max="13816" width="69" style="132" customWidth="1"/>
    <col min="13817" max="13817" width="66.5546875" style="132" customWidth="1"/>
    <col min="13818" max="14070" width="9.109375" style="132"/>
    <col min="14071" max="14071" width="4" style="132" customWidth="1"/>
    <col min="14072" max="14072" width="69" style="132" customWidth="1"/>
    <col min="14073" max="14073" width="66.5546875" style="132" customWidth="1"/>
    <col min="14074" max="14326" width="9.109375" style="132"/>
    <col min="14327" max="14327" width="4" style="132" customWidth="1"/>
    <col min="14328" max="14328" width="69" style="132" customWidth="1"/>
    <col min="14329" max="14329" width="66.5546875" style="132" customWidth="1"/>
    <col min="14330" max="14582" width="9.109375" style="132"/>
    <col min="14583" max="14583" width="4" style="132" customWidth="1"/>
    <col min="14584" max="14584" width="69" style="132" customWidth="1"/>
    <col min="14585" max="14585" width="66.5546875" style="132" customWidth="1"/>
    <col min="14586" max="14838" width="9.109375" style="132"/>
    <col min="14839" max="14839" width="4" style="132" customWidth="1"/>
    <col min="14840" max="14840" width="69" style="132" customWidth="1"/>
    <col min="14841" max="14841" width="66.5546875" style="132" customWidth="1"/>
    <col min="14842" max="15094" width="9.109375" style="132"/>
    <col min="15095" max="15095" width="4" style="132" customWidth="1"/>
    <col min="15096" max="15096" width="69" style="132" customWidth="1"/>
    <col min="15097" max="15097" width="66.5546875" style="132" customWidth="1"/>
    <col min="15098" max="15350" width="9.109375" style="132"/>
    <col min="15351" max="15351" width="4" style="132" customWidth="1"/>
    <col min="15352" max="15352" width="69" style="132" customWidth="1"/>
    <col min="15353" max="15353" width="66.5546875" style="132" customWidth="1"/>
    <col min="15354" max="15606" width="9.109375" style="132"/>
    <col min="15607" max="15607" width="4" style="132" customWidth="1"/>
    <col min="15608" max="15608" width="69" style="132" customWidth="1"/>
    <col min="15609" max="15609" width="66.5546875" style="132" customWidth="1"/>
    <col min="15610" max="15862" width="9.109375" style="132"/>
    <col min="15863" max="15863" width="4" style="132" customWidth="1"/>
    <col min="15864" max="15864" width="69" style="132" customWidth="1"/>
    <col min="15865" max="15865" width="66.5546875" style="132" customWidth="1"/>
    <col min="15866" max="16118" width="9.109375" style="132"/>
    <col min="16119" max="16119" width="4" style="132" customWidth="1"/>
    <col min="16120" max="16120" width="69" style="132" customWidth="1"/>
    <col min="16121" max="16121" width="66.5546875" style="132" customWidth="1"/>
    <col min="16122" max="16384" width="9.109375" style="132"/>
  </cols>
  <sheetData>
    <row r="1" spans="1:3">
      <c r="A1"/>
      <c r="B1"/>
      <c r="C1" s="178" t="s">
        <v>270</v>
      </c>
    </row>
    <row r="2" spans="1:3" ht="19.5" customHeight="1">
      <c r="A2"/>
      <c r="B2"/>
      <c r="C2"/>
    </row>
    <row r="3" spans="1:3" ht="18.75" customHeight="1">
      <c r="A3" s="435" t="s">
        <v>439</v>
      </c>
      <c r="B3" s="435"/>
      <c r="C3" s="435"/>
    </row>
    <row r="4" spans="1:3" ht="40.5" customHeight="1">
      <c r="A4" s="436" t="s">
        <v>735</v>
      </c>
      <c r="B4" s="436"/>
      <c r="C4" s="436"/>
    </row>
    <row r="5" spans="1:3" ht="8.25" customHeight="1">
      <c r="A5" s="437" t="s">
        <v>271</v>
      </c>
      <c r="B5" s="437"/>
      <c r="C5" s="437"/>
    </row>
    <row r="6" spans="1:3" ht="7.5" customHeight="1">
      <c r="A6" s="437"/>
      <c r="B6" s="437"/>
      <c r="C6" s="437"/>
    </row>
    <row r="7" spans="1:3" ht="20.25" hidden="1" customHeight="1">
      <c r="A7" s="438"/>
      <c r="B7" s="438"/>
      <c r="C7" s="438"/>
    </row>
    <row r="8" spans="1:3" ht="50.25" customHeight="1">
      <c r="A8" s="442">
        <v>1</v>
      </c>
      <c r="B8" s="439" t="s">
        <v>267</v>
      </c>
      <c r="C8" s="179" t="s">
        <v>639</v>
      </c>
    </row>
    <row r="9" spans="1:3" ht="36">
      <c r="A9" s="443"/>
      <c r="B9" s="440"/>
      <c r="C9" s="179" t="s">
        <v>440</v>
      </c>
    </row>
    <row r="10" spans="1:3" ht="36">
      <c r="A10" s="443"/>
      <c r="B10" s="440"/>
      <c r="C10" s="179" t="s">
        <v>441</v>
      </c>
    </row>
    <row r="11" spans="1:3" ht="109.5" customHeight="1">
      <c r="A11" s="443"/>
      <c r="B11" s="440"/>
      <c r="C11" s="179" t="s">
        <v>442</v>
      </c>
    </row>
    <row r="12" spans="1:3" ht="108">
      <c r="A12" s="443"/>
      <c r="B12" s="440"/>
      <c r="C12" s="179" t="s">
        <v>443</v>
      </c>
    </row>
    <row r="13" spans="1:3" ht="108">
      <c r="A13" s="443"/>
      <c r="B13" s="440"/>
      <c r="C13" s="179" t="s">
        <v>640</v>
      </c>
    </row>
    <row r="14" spans="1:3" ht="36">
      <c r="A14" s="443"/>
      <c r="B14" s="440"/>
      <c r="C14" s="179" t="s">
        <v>641</v>
      </c>
    </row>
    <row r="15" spans="1:3" ht="54">
      <c r="A15" s="443"/>
      <c r="B15" s="440"/>
      <c r="C15" s="179" t="s">
        <v>559</v>
      </c>
    </row>
    <row r="16" spans="1:3">
      <c r="A16" s="444"/>
      <c r="B16" s="441"/>
      <c r="C16" s="179" t="s">
        <v>643</v>
      </c>
    </row>
    <row r="17" spans="1:3" ht="45.75" customHeight="1">
      <c r="A17" s="180">
        <v>2</v>
      </c>
      <c r="B17" s="181" t="s">
        <v>444</v>
      </c>
      <c r="C17" s="179"/>
    </row>
    <row r="18" spans="1:3" ht="31.5" customHeight="1">
      <c r="A18" s="180" t="s">
        <v>6</v>
      </c>
      <c r="B18" s="181" t="s">
        <v>445</v>
      </c>
      <c r="C18" s="240">
        <f>165071.607+13337.5+1070.5+2634.5+651.6</f>
        <v>182765.70699999999</v>
      </c>
    </row>
    <row r="19" spans="1:3">
      <c r="A19" s="180" t="s">
        <v>7</v>
      </c>
      <c r="B19" s="181" t="s">
        <v>446</v>
      </c>
      <c r="C19" s="241">
        <f>43+6+1+1+1</f>
        <v>52</v>
      </c>
    </row>
    <row r="20" spans="1:3" ht="62.4">
      <c r="A20" s="180" t="s">
        <v>8</v>
      </c>
      <c r="B20" s="181" t="s">
        <v>447</v>
      </c>
      <c r="C20" s="179" t="s">
        <v>462</v>
      </c>
    </row>
    <row r="21" spans="1:3" ht="46.8">
      <c r="A21" s="182" t="s">
        <v>14</v>
      </c>
      <c r="B21" s="183" t="s">
        <v>276</v>
      </c>
      <c r="C21" s="184">
        <v>0</v>
      </c>
    </row>
    <row r="22" spans="1:3" ht="62.4">
      <c r="A22" s="180">
        <v>3</v>
      </c>
      <c r="B22" s="185" t="s">
        <v>262</v>
      </c>
      <c r="C22" s="179" t="s">
        <v>448</v>
      </c>
    </row>
    <row r="23" spans="1:3" ht="54">
      <c r="A23" s="186">
        <v>4</v>
      </c>
      <c r="B23" s="185" t="s">
        <v>449</v>
      </c>
      <c r="C23" s="198" t="s">
        <v>667</v>
      </c>
    </row>
    <row r="24" spans="1:3" ht="54">
      <c r="A24" s="187"/>
      <c r="B24" s="188" t="s">
        <v>450</v>
      </c>
      <c r="C24" s="198" t="s">
        <v>487</v>
      </c>
    </row>
    <row r="25" spans="1:3" ht="54" customHeight="1">
      <c r="A25" s="189"/>
      <c r="B25" s="190"/>
      <c r="C25" s="198" t="s">
        <v>476</v>
      </c>
    </row>
    <row r="26" spans="1:3" ht="36">
      <c r="A26" s="189"/>
      <c r="B26" s="190"/>
      <c r="C26" s="198" t="s">
        <v>612</v>
      </c>
    </row>
    <row r="27" spans="1:3" ht="36">
      <c r="A27" s="189"/>
      <c r="B27" s="190"/>
      <c r="C27" s="198" t="s">
        <v>611</v>
      </c>
    </row>
    <row r="28" spans="1:3" ht="36">
      <c r="A28" s="189"/>
      <c r="B28" s="190"/>
      <c r="C28" s="213" t="s">
        <v>736</v>
      </c>
    </row>
    <row r="29" spans="1:3" ht="36">
      <c r="A29" s="189"/>
      <c r="B29" s="190"/>
      <c r="C29" s="198" t="s">
        <v>644</v>
      </c>
    </row>
    <row r="30" spans="1:3" ht="36">
      <c r="A30" s="189"/>
      <c r="B30" s="190"/>
      <c r="C30" s="198" t="s">
        <v>668</v>
      </c>
    </row>
    <row r="31" spans="1:3" ht="36">
      <c r="A31" s="189"/>
      <c r="B31" s="190"/>
      <c r="C31" s="198" t="s">
        <v>738</v>
      </c>
    </row>
    <row r="32" spans="1:3" ht="35.25" customHeight="1">
      <c r="A32" s="189"/>
      <c r="B32" s="191"/>
      <c r="C32" s="211" t="s">
        <v>737</v>
      </c>
    </row>
    <row r="33" spans="1:3">
      <c r="A33" s="192"/>
      <c r="B33" s="193" t="s">
        <v>263</v>
      </c>
      <c r="C33" s="211" t="s">
        <v>739</v>
      </c>
    </row>
    <row r="34" spans="1:3">
      <c r="A34" s="194"/>
      <c r="B34" s="194"/>
      <c r="C34" s="194"/>
    </row>
    <row r="35" spans="1:3">
      <c r="A35" s="432" t="s">
        <v>454</v>
      </c>
      <c r="B35" s="432"/>
      <c r="C35" s="432"/>
    </row>
    <row r="36" spans="1:3">
      <c r="A36" s="432" t="s">
        <v>455</v>
      </c>
      <c r="B36" s="432"/>
      <c r="C36" s="432"/>
    </row>
    <row r="37" spans="1:3">
      <c r="A37" s="195"/>
      <c r="B37"/>
      <c r="C37"/>
    </row>
    <row r="38" spans="1:3">
      <c r="A38" s="195"/>
      <c r="B38" s="433"/>
      <c r="C38" s="433"/>
    </row>
    <row r="39" spans="1:3">
      <c r="A39" s="434" t="s">
        <v>451</v>
      </c>
      <c r="B39" s="434"/>
      <c r="C39" s="434"/>
    </row>
    <row r="40" spans="1:3">
      <c r="A40"/>
      <c r="B40" s="196" t="s">
        <v>311</v>
      </c>
      <c r="C40"/>
    </row>
    <row r="41" spans="1:3">
      <c r="A41" s="197"/>
      <c r="B41" s="197"/>
      <c r="C41" s="197"/>
    </row>
    <row r="42" spans="1:3">
      <c r="A42"/>
      <c r="B42"/>
      <c r="C42"/>
    </row>
  </sheetData>
  <mergeCells count="9">
    <mergeCell ref="A35:C35"/>
    <mergeCell ref="A36:C36"/>
    <mergeCell ref="B38:C38"/>
    <mergeCell ref="A39:C39"/>
    <mergeCell ref="A3:C3"/>
    <mergeCell ref="A4:C4"/>
    <mergeCell ref="A5:C7"/>
    <mergeCell ref="B8:B16"/>
    <mergeCell ref="A8:A16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3:A8"/>
  <sheetViews>
    <sheetView workbookViewId="0">
      <selection activeCell="F27" sqref="F27"/>
    </sheetView>
  </sheetViews>
  <sheetFormatPr defaultRowHeight="14.4"/>
  <cols>
    <col min="1" max="1" width="18.44140625" customWidth="1"/>
  </cols>
  <sheetData>
    <row r="3" spans="1:1">
      <c r="A3" t="s">
        <v>482</v>
      </c>
    </row>
    <row r="4" spans="1:1">
      <c r="A4" t="s">
        <v>483</v>
      </c>
    </row>
    <row r="5" spans="1:1">
      <c r="A5" t="s">
        <v>484</v>
      </c>
    </row>
    <row r="6" spans="1:1">
      <c r="A6" t="s">
        <v>485</v>
      </c>
    </row>
    <row r="7" spans="1:1">
      <c r="A7" t="s">
        <v>486</v>
      </c>
    </row>
    <row r="8" spans="1:1">
      <c r="A8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2018-12-29T07:33:35Z</cp:lastPrinted>
  <dcterms:created xsi:type="dcterms:W3CDTF">2011-05-17T05:04:33Z</dcterms:created>
  <dcterms:modified xsi:type="dcterms:W3CDTF">2019-01-18T10:31:10Z</dcterms:modified>
</cp:coreProperties>
</file>